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050" yWindow="750" windowWidth="3750" windowHeight="5265" tabRatio="897" activeTab="1"/>
  </bookViews>
  <sheets>
    <sheet name="Προμετρήσεις" sheetId="18" r:id="rId1"/>
    <sheet name="Προυπολογισμός  " sheetId="17" r:id="rId2"/>
  </sheets>
  <definedNames>
    <definedName name="_xlnm._FilterDatabase" localSheetId="0" hidden="1">Προμετρήσεις!$A$13:$N$34</definedName>
    <definedName name="_xlnm._FilterDatabase" localSheetId="1" hidden="1">'Προυπολογισμός  '!$A$15:$O$47</definedName>
    <definedName name="_xlnm.Print_Area" localSheetId="0">Προμετρήσεις!$A$1:$N$42</definedName>
    <definedName name="_xlnm.Print_Area" localSheetId="1">'Προυπολογισμός  '!$A$1:$O$69</definedName>
  </definedNames>
  <calcPr calcId="125725" fullPrecision="0"/>
</workbook>
</file>

<file path=xl/calcChain.xml><?xml version="1.0" encoding="utf-8"?>
<calcChain xmlns="http://schemas.openxmlformats.org/spreadsheetml/2006/main">
  <c r="M33" i="18"/>
  <c r="M31"/>
  <c r="M30"/>
  <c r="M28"/>
  <c r="M34"/>
  <c r="N37" i="17"/>
  <c r="F38"/>
  <c r="N38" s="1"/>
  <c r="F36"/>
  <c r="N36" s="1"/>
  <c r="F44" l="1"/>
  <c r="F45"/>
  <c r="N45" s="1"/>
  <c r="F42"/>
  <c r="N42" s="1"/>
  <c r="F41"/>
  <c r="N41" s="1"/>
  <c r="F34"/>
  <c r="N34" s="1"/>
  <c r="F32"/>
  <c r="N32" s="1"/>
  <c r="F31"/>
  <c r="N31" s="1"/>
  <c r="F29"/>
  <c r="N29" s="1"/>
  <c r="F26"/>
  <c r="F25"/>
  <c r="F24"/>
  <c r="F23"/>
  <c r="F20"/>
  <c r="F17"/>
  <c r="N17" s="1"/>
  <c r="F16"/>
  <c r="N16" s="1"/>
  <c r="M24" i="18"/>
  <c r="M23"/>
  <c r="M22"/>
  <c r="M20"/>
  <c r="M19"/>
  <c r="M18"/>
  <c r="M17"/>
  <c r="M16"/>
  <c r="M15"/>
  <c r="M14"/>
  <c r="P34"/>
  <c r="O39" i="17" l="1"/>
  <c r="N20"/>
  <c r="N25"/>
  <c r="N24"/>
  <c r="N23"/>
  <c r="N44"/>
  <c r="O46" s="1"/>
  <c r="J47" l="1"/>
  <c r="H47"/>
  <c r="N26"/>
  <c r="O27" s="1"/>
  <c r="O47" s="1"/>
  <c r="O48" l="1"/>
  <c r="O49" s="1"/>
  <c r="O50" l="1"/>
  <c r="Q52" s="1"/>
  <c r="O52" l="1"/>
  <c r="O53" l="1"/>
  <c r="O54" s="1"/>
</calcChain>
</file>

<file path=xl/sharedStrings.xml><?xml version="1.0" encoding="utf-8"?>
<sst xmlns="http://schemas.openxmlformats.org/spreadsheetml/2006/main" count="245" uniqueCount="135">
  <si>
    <t>Άθροισμα:</t>
  </si>
  <si>
    <t>Δαπάνη</t>
  </si>
  <si>
    <t>ΕΛΛΗΝΙΚΗ  ΔΗΜΟΚΡΑΤΙΑ</t>
  </si>
  <si>
    <t>ΕΡΓΟ :</t>
  </si>
  <si>
    <t>ΠΕΡΙΦΕΡΕΙΑ  ΗΠΕΙΡΟΥ</t>
  </si>
  <si>
    <t>ΘΕΩΡΗΘΗΚΕ</t>
  </si>
  <si>
    <t>Απρόβλεπτα:</t>
  </si>
  <si>
    <t xml:space="preserve"> </t>
  </si>
  <si>
    <t>Είδος εργασίας</t>
  </si>
  <si>
    <t>Μερική</t>
  </si>
  <si>
    <t>Ολική</t>
  </si>
  <si>
    <t>Άθροισμα δαπανών:</t>
  </si>
  <si>
    <t>Μονάδα</t>
  </si>
  <si>
    <t>Ποσότητα</t>
  </si>
  <si>
    <t>Τιμή μονάδος</t>
  </si>
  <si>
    <t>Άρθρο Αναθεώρ.</t>
  </si>
  <si>
    <t>Σύνολο:</t>
  </si>
  <si>
    <t>ΓΕ &amp; ΟΕ 18%:</t>
  </si>
  <si>
    <t>Δ-3</t>
  </si>
  <si>
    <t>Ασφαλτική προεπάλειψη</t>
  </si>
  <si>
    <t>ΟΔΟ-4110</t>
  </si>
  <si>
    <t>Δ-8</t>
  </si>
  <si>
    <t>Ασφαλτική στρώση κυκλοφορίας πάχους 0,05 m (Π.Τ.Π. Α265)</t>
  </si>
  <si>
    <t>Δ-8.1</t>
  </si>
  <si>
    <t xml:space="preserve">Ασφαλτική στρώση κυκλοφορίας 0,05 m με χρήση κοινής ασφάλτου </t>
  </si>
  <si>
    <t>ΟΔΟ-4521.Β</t>
  </si>
  <si>
    <t>ΔΗΜΟΣ ΖΙΤΣΑΣ</t>
  </si>
  <si>
    <t>Δ/ΝΣΗ ΤΕΧΝΙΚΩΝ ΥΠΗΡΕΣΙΩΝ</t>
  </si>
  <si>
    <t>ΠΟΛΕΟΔΟΜΙΑΣ &amp; ΠΕΡ/ΝΤΟΣ</t>
  </si>
  <si>
    <t>ΟΔΟ-3211.Β</t>
  </si>
  <si>
    <t>Α-2</t>
  </si>
  <si>
    <t xml:space="preserve">Γενικές εκσκαφές σε έδαφος γαιώδες -ημιβραχώδες </t>
  </si>
  <si>
    <t>ΟΔΟ-1123Α</t>
  </si>
  <si>
    <t>Αναθεώρηση :</t>
  </si>
  <si>
    <t xml:space="preserve">α/α </t>
  </si>
  <si>
    <t>Α.Τ.</t>
  </si>
  <si>
    <t>ΠΡΟΜΕΤΡΗΣΗ</t>
  </si>
  <si>
    <t>H Προϊσταμένη Δ/νσης</t>
  </si>
  <si>
    <t>Η συντάξασα</t>
  </si>
  <si>
    <t>Στάθης Σταύρος</t>
  </si>
  <si>
    <t xml:space="preserve">Βάση οδοστρωσίας μεταβλητού πάχους  </t>
  </si>
  <si>
    <t>Γ-2.1</t>
  </si>
  <si>
    <t>Γενικές εκσκαφές σε έδαφος βραχώδες χωρίς χρήση εκρηκτικών</t>
  </si>
  <si>
    <t>ΟΔΟ-1133Α</t>
  </si>
  <si>
    <t>Α-3.3</t>
  </si>
  <si>
    <t>Ποσότητες Αναλυτικά</t>
  </si>
  <si>
    <t>Τσιατούρα Αναστασία</t>
  </si>
  <si>
    <t>Πολιτικός Μηχ/κός</t>
  </si>
  <si>
    <r>
      <t>m</t>
    </r>
    <r>
      <rPr>
        <vertAlign val="superscript"/>
        <sz val="11"/>
        <rFont val="Arial Narrow"/>
        <family val="2"/>
      </rPr>
      <t>3</t>
    </r>
  </si>
  <si>
    <r>
      <t>m</t>
    </r>
    <r>
      <rPr>
        <vertAlign val="superscript"/>
        <sz val="11"/>
        <rFont val="Arial Narrow"/>
        <family val="2"/>
      </rPr>
      <t>2</t>
    </r>
  </si>
  <si>
    <t>Ηλεκτρολόγος Μηχ/κός</t>
  </si>
  <si>
    <t>κ.α.α.</t>
  </si>
  <si>
    <t>Ασφαλτική συγκολλητική επάλειψη</t>
  </si>
  <si>
    <t>Δ-4</t>
  </si>
  <si>
    <t>ΟΔΟ-4120</t>
  </si>
  <si>
    <t>Στρογγυλοποίηση</t>
  </si>
  <si>
    <t xml:space="preserve">Ασφαλτική ισοπεδωτική στρώση μεταβλητού πάχους </t>
  </si>
  <si>
    <t>Δ-6</t>
  </si>
  <si>
    <t>ΟΔΟ-4421.Β</t>
  </si>
  <si>
    <t>ton</t>
  </si>
  <si>
    <t>ΟΜΑΔΑ Α: ΧΩΜΑΤΟΥΡΓΙΚΑ - ΟΔΟΣΤΡΩΣΙΑ</t>
  </si>
  <si>
    <t>Φ.Π.Α.:24%</t>
  </si>
  <si>
    <t>ΟΜΑΔΑ Β: ΤΕΧΝΙΚΑ ΕΡΓΑ</t>
  </si>
  <si>
    <t>3.10</t>
  </si>
  <si>
    <t>Εκσκαφή ορυγμάτων υπογείων δικτύων σε έδαφος γαιώδες ή ημιβραχώδες</t>
  </si>
  <si>
    <t>3.10.02</t>
  </si>
  <si>
    <t>Με πλάτος πυθμένα έως 3,00 m, με την φόρτωση των προϊόντων εκσκαφής επί αυτοκινήτου, την σταλία του αυτοκινήτου και την μεταφορά σε οποιαδήποτε απόσταση.</t>
  </si>
  <si>
    <t>3.10.02.01</t>
  </si>
  <si>
    <t>Για βάθος ορύγματος έως 4,00 m</t>
  </si>
  <si>
    <t>ΥΔΡ 6081.1</t>
  </si>
  <si>
    <t>Εκσκαφή ορυγμάτων υπογείων δικτύων σε έδαφος βραχώδες</t>
  </si>
  <si>
    <t>3.11</t>
  </si>
  <si>
    <t>3.11.02</t>
  </si>
  <si>
    <t>3.11.02.01</t>
  </si>
  <si>
    <t>ΥΔΡ 6082.1</t>
  </si>
  <si>
    <t>Στρώσεις έδρασης και εγκιβωτισμός σωλήνων με άμμο προελεύσεως λατομείου</t>
  </si>
  <si>
    <t>ΥΔΡ 6069</t>
  </si>
  <si>
    <t>Ξυλότυποι ή σιδηρότυποι επιπέδων επιφανειών</t>
  </si>
  <si>
    <t>Παραγωγή, μεταφορά, διάστρωση, συμπύκνωση και συντήρηση σκυροδέματος</t>
  </si>
  <si>
    <t>Για κατασκευές από σκυρόδεμα κατηγορίας C16/20</t>
  </si>
  <si>
    <t xml:space="preserve">Προμήθεια και τοποθέτηση σιδηρού οπλισμού σκυροδεμάτων υδραυλικών έργων </t>
  </si>
  <si>
    <t>Αγωγοί αποχέτευσης από σωλήνες PVC-U, SDR 41, DN 315 mm</t>
  </si>
  <si>
    <t>9.01</t>
  </si>
  <si>
    <t>9.10</t>
  </si>
  <si>
    <t>9.10.04</t>
  </si>
  <si>
    <t>9.26</t>
  </si>
  <si>
    <t>ΥΔΡ 6301</t>
  </si>
  <si>
    <t>ΥΔΡ 6327</t>
  </si>
  <si>
    <t>ΥΔΡ 6311</t>
  </si>
  <si>
    <t>kg</t>
  </si>
  <si>
    <t>ΥΔΡ 6711.4</t>
  </si>
  <si>
    <t>m</t>
  </si>
  <si>
    <t>12.10</t>
  </si>
  <si>
    <t>12.10.06</t>
  </si>
  <si>
    <t>11.02</t>
  </si>
  <si>
    <t>11.02.01</t>
  </si>
  <si>
    <t>Μεταλλικές εσχάρες υδροσυλλογής</t>
  </si>
  <si>
    <t>Εσχάρες υδροσυλλογής από φαιό χυτοσίδηρο</t>
  </si>
  <si>
    <t>ΥΔΡ 6752</t>
  </si>
  <si>
    <t>Εκσκαφή ορυγμάτων υπογείων δικτύων σε έδαφος γαιώδες ή ημιβραχώδες με πλάτος πυθμένα έως 3,00 m, με την φόρτωση των προϊόντων εκσκαφής επί αυτοκινήτου, την σταλία του αυτοκινήτου και την μεταφορά σε οποιαδήποτε απόσταση για βάθος ορύγματος έως 4,00 m</t>
  </si>
  <si>
    <t>Εκσκαφή ορυγμάτων υπογείων δικτύων σε έδαφος βραχώδες με πλάτος πυθμένα έως 3,00 m, με την φόρτωση των προϊόντων εκσκαφής επί αυτοκινήτου, την σταλία του αυτοκινήτου και την μεταφορά σε οποιαδήποτε απόσταση για βάθος ορύγματος έως 4,00m</t>
  </si>
  <si>
    <t>ΟΜΑΔΑ Γ: ΑΣΦΑΛΤΙΚΑ</t>
  </si>
  <si>
    <t>Παραγωγή, μεταφορά, διάστρωση, συμπύκνωση και συντήρηση σκυροδέματος Για κατασκευές από σκυρόδεμα κατηγορίας C16/20</t>
  </si>
  <si>
    <t>((4.00*20.00*0.30+4.50*80.00*0.30)+(4.50*45.50*0.30)+(4.00*29.00*0.30)+(5.00*47.00*0.20))*0.8</t>
  </si>
  <si>
    <t>((4.00*20.00*0.30+4.50*80.00*0.30)+(4.50*45.50*0.30)+(4.00*29.00*0.30)+(5.00*47.00*0.20))*0.2</t>
  </si>
  <si>
    <t>Υπόβαση οδοστρωσίας μεταβλητού πάχους</t>
  </si>
  <si>
    <t>Γ-1.1</t>
  </si>
  <si>
    <t>ΟΔΟ-3121.Β</t>
  </si>
  <si>
    <t>(4.00*20.00*0.10+4.5*80.00*0.10)+(4.50*45.50*0.10)+(4.00*29.00*0.10)+(5.00*47.00*0.10)</t>
  </si>
  <si>
    <t>2.00*0.60*0.60</t>
  </si>
  <si>
    <t>(4.50*1.00*0.75+2.00*0.60*0.60)*0.2</t>
  </si>
  <si>
    <t>4.50*0.60*2+1.00*0.60*2+4.00*0.50*2+0.50*0.50*2</t>
  </si>
  <si>
    <t>4.50*0.60*0.25*2+0.50*0.60*0.25*2+4.00*0.50*0.25</t>
  </si>
  <si>
    <t>((4.25*0.60*2+0.60*0.60*2)*2+4.50*1.00)*1.15*1.72</t>
  </si>
  <si>
    <t>(4.50*1.00*0.75+2.00*0.60*0.60)*0.8</t>
  </si>
  <si>
    <t>(3.50*20.00+4.00*80.00)+4.00*45.50+3.50*29.00+5.00*47.00</t>
  </si>
  <si>
    <r>
      <t>Αγωγοί αποχέτευσης από σωλήνες PVC-U συμπαγούς τοιχώματος</t>
    </r>
    <r>
      <rPr>
        <sz val="11"/>
        <color indexed="10"/>
        <rFont val="Arial Narrow"/>
        <family val="2"/>
        <charset val="161"/>
      </rPr>
      <t xml:space="preserve"> </t>
    </r>
  </si>
  <si>
    <t>ΟΜΑΔΑ Β: ΤΕΧΝΙΚΑ ΕΡΓΑ - ΔΙΑΓΡΑΜΜΙΣΕΙΣ</t>
  </si>
  <si>
    <t xml:space="preserve">Διαγράμμιση οδοστρώματος με ανακλαστική βαφή </t>
  </si>
  <si>
    <t>Ε-17.1</t>
  </si>
  <si>
    <t>ΟΙΚ-7788</t>
  </si>
  <si>
    <t>90.00*4</t>
  </si>
  <si>
    <t>9,860.00*0.12</t>
  </si>
  <si>
    <t>Σύνδεση αγωγού εξόδου φρεατίου υδροσυλλογής με το δίκτυο ομβρίων</t>
  </si>
  <si>
    <t>ΥΔΡ 6744</t>
  </si>
  <si>
    <t>τεμ.</t>
  </si>
  <si>
    <t>((7.00*54.00+6.25*30.00+7.00*15.00)*0.02)/0.4141</t>
  </si>
  <si>
    <t>3.50*20.00+4.00*80.00+7.00*54.00+6.25*30.00+4.00*45.50+3.50*29.00+5.00*47.00+7.00*15.00</t>
  </si>
  <si>
    <t>7.00*54.00+6.25*30+7.00*15.00</t>
  </si>
  <si>
    <t>Ελεούσα     / 07 / 2016</t>
  </si>
  <si>
    <t>Ελεούσα       / 07 / 2016</t>
  </si>
  <si>
    <r>
      <t>ΠΡΟΫΠΟΛΟΓΙΣΜΟΥ ΜΕΛΕΤΗΣ: 43</t>
    </r>
    <r>
      <rPr>
        <b/>
        <sz val="12"/>
        <color indexed="8"/>
        <rFont val="Arial Narrow"/>
        <family val="2"/>
        <charset val="161"/>
      </rPr>
      <t>.200,00</t>
    </r>
    <r>
      <rPr>
        <b/>
        <sz val="12"/>
        <rFont val="Arial Narrow"/>
        <family val="2"/>
        <charset val="161"/>
      </rPr>
      <t xml:space="preserve"> Ευρώ</t>
    </r>
  </si>
  <si>
    <t>ΑΣΦΑΛΤΟΣΤΡΩΣEΙΣ ΕΝΤΟΣ ΟΙΚΙΣΜΟΥ</t>
  </si>
  <si>
    <t>ΑΣΦΑΚΑΣ Δ.Ε. ΕΚΑΛΗΣ ΔΗΜΟΥ ΖΙΤΣΑΣ</t>
  </si>
  <si>
    <t>(Β΄ΦΑΣΗ)</t>
  </si>
</sst>
</file>

<file path=xl/styles.xml><?xml version="1.0" encoding="utf-8"?>
<styleSheet xmlns="http://schemas.openxmlformats.org/spreadsheetml/2006/main">
  <numFmts count="5">
    <numFmt numFmtId="44" formatCode="_(&quot;$&quot;* #,##0.00_);_(&quot;$&quot;* \(#,##0.00\);_(&quot;$&quot;* &quot;-&quot;??_);_(@_)"/>
    <numFmt numFmtId="43" formatCode="_(* #,##0.00_);_(* \(#,##0.00\);_(* &quot;-&quot;??_);_(@_)"/>
    <numFmt numFmtId="164" formatCode="_-* #,##0.00\ &quot;Δρχ&quot;_-;\-* #,##0.00\ &quot;Δρχ&quot;_-;_-* &quot;-&quot;??\ &quot;Δρχ&quot;_-;_-@_-"/>
    <numFmt numFmtId="165" formatCode="0\+"/>
    <numFmt numFmtId="166" formatCode="#,##0.00\ "/>
  </numFmts>
  <fonts count="31">
    <font>
      <sz val="10"/>
      <name val="Arial Greek"/>
      <charset val="161"/>
    </font>
    <font>
      <sz val="10"/>
      <name val="Arial Greek"/>
      <charset val="161"/>
    </font>
    <font>
      <sz val="10"/>
      <name val="Arial"/>
      <family val="2"/>
      <charset val="161"/>
    </font>
    <font>
      <sz val="9"/>
      <name val="Times New Roman"/>
      <family val="1"/>
      <charset val="161"/>
    </font>
    <font>
      <sz val="11"/>
      <name val="Times New Roman Greek"/>
      <family val="1"/>
      <charset val="161"/>
    </font>
    <font>
      <b/>
      <sz val="12"/>
      <color indexed="8"/>
      <name val="Arial Narrow"/>
      <family val="2"/>
      <charset val="161"/>
    </font>
    <font>
      <b/>
      <sz val="12"/>
      <name val="Arial Narrow"/>
      <family val="2"/>
      <charset val="161"/>
    </font>
    <font>
      <sz val="12"/>
      <name val="Arial Narrow"/>
      <family val="2"/>
      <charset val="161"/>
    </font>
    <font>
      <b/>
      <sz val="12"/>
      <color indexed="10"/>
      <name val="Arial Narrow"/>
      <family val="2"/>
      <charset val="161"/>
    </font>
    <font>
      <sz val="12"/>
      <color indexed="10"/>
      <name val="Arial Narrow"/>
      <family val="2"/>
      <charset val="161"/>
    </font>
    <font>
      <b/>
      <u/>
      <sz val="12"/>
      <name val="Arial Narrow"/>
      <family val="2"/>
      <charset val="161"/>
    </font>
    <font>
      <b/>
      <sz val="11"/>
      <name val="Arial Narrow"/>
      <family val="2"/>
      <charset val="161"/>
    </font>
    <font>
      <sz val="10"/>
      <color indexed="8"/>
      <name val="Arial"/>
      <family val="2"/>
      <charset val="161"/>
    </font>
    <font>
      <sz val="11"/>
      <color indexed="8"/>
      <name val="Arial Narrow"/>
      <family val="2"/>
      <charset val="161"/>
    </font>
    <font>
      <sz val="11"/>
      <name val="Arial"/>
      <family val="2"/>
      <charset val="161"/>
    </font>
    <font>
      <sz val="12"/>
      <color theme="0"/>
      <name val="Arial Narrow"/>
      <family val="2"/>
    </font>
    <font>
      <b/>
      <sz val="11"/>
      <name val="Arial Narrow"/>
      <family val="2"/>
    </font>
    <font>
      <sz val="11"/>
      <name val="Arial Narrow"/>
      <family val="2"/>
    </font>
    <font>
      <sz val="11"/>
      <color indexed="8"/>
      <name val="Arial Narrow"/>
      <family val="2"/>
    </font>
    <font>
      <vertAlign val="superscript"/>
      <sz val="11"/>
      <name val="Arial Narrow"/>
      <family val="2"/>
    </font>
    <font>
      <sz val="11"/>
      <color theme="0"/>
      <name val="Arial Narrow"/>
      <family val="2"/>
    </font>
    <font>
      <b/>
      <sz val="11"/>
      <color indexed="10"/>
      <name val="Arial Narrow"/>
      <family val="2"/>
    </font>
    <font>
      <b/>
      <sz val="11"/>
      <color theme="1"/>
      <name val="Arial Narrow"/>
      <family val="2"/>
    </font>
    <font>
      <sz val="11"/>
      <color theme="1"/>
      <name val="Arial Narrow"/>
      <family val="2"/>
    </font>
    <font>
      <sz val="11"/>
      <color indexed="10"/>
      <name val="Arial Narrow"/>
      <family val="2"/>
    </font>
    <font>
      <b/>
      <sz val="12"/>
      <name val="Arial Narrow"/>
      <family val="2"/>
    </font>
    <font>
      <sz val="11"/>
      <name val="Arial Narrow"/>
      <family val="2"/>
      <charset val="161"/>
    </font>
    <font>
      <sz val="11"/>
      <color indexed="10"/>
      <name val="Arial Narrow"/>
      <family val="2"/>
      <charset val="161"/>
    </font>
    <font>
      <b/>
      <sz val="11"/>
      <color indexed="10"/>
      <name val="Arial Narrow"/>
      <family val="2"/>
      <charset val="161"/>
    </font>
    <font>
      <sz val="11"/>
      <name val="Arial Greek"/>
      <charset val="161"/>
    </font>
    <font>
      <b/>
      <sz val="11"/>
      <color indexed="8"/>
      <name val="Arial Narrow"/>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3"/>
      </left>
      <right style="thin">
        <color indexed="63"/>
      </right>
      <top style="hair">
        <color indexed="63"/>
      </top>
      <bottom style="hair">
        <color indexed="63"/>
      </bottom>
      <diagonal/>
    </border>
  </borders>
  <cellStyleXfs count="6">
    <xf numFmtId="0" fontId="0" fillId="0" borderId="0"/>
    <xf numFmtId="0" fontId="3" fillId="0" borderId="0"/>
    <xf numFmtId="0" fontId="2" fillId="0" borderId="0"/>
    <xf numFmtId="43" fontId="2" fillId="0" borderId="0" applyFont="0" applyFill="0" applyBorder="0" applyAlignment="0" applyProtection="0"/>
    <xf numFmtId="164" fontId="1" fillId="0" borderId="0" applyFont="0" applyFill="0" applyBorder="0" applyAlignment="0" applyProtection="0"/>
    <xf numFmtId="44" fontId="2" fillId="0" borderId="0" applyFont="0" applyFill="0" applyBorder="0" applyAlignment="0" applyProtection="0"/>
  </cellStyleXfs>
  <cellXfs count="217">
    <xf numFmtId="0" fontId="0" fillId="0" borderId="0" xfId="0"/>
    <xf numFmtId="0" fontId="4" fillId="0" borderId="0" xfId="1" applyNumberFormat="1" applyFont="1" applyBorder="1" applyAlignment="1">
      <alignment horizontal="center" vertical="center"/>
    </xf>
    <xf numFmtId="0" fontId="4" fillId="2" borderId="0" xfId="1" applyNumberFormat="1" applyFont="1" applyFill="1" applyBorder="1" applyAlignment="1">
      <alignment horizontal="center" vertical="center"/>
    </xf>
    <xf numFmtId="1" fontId="5" fillId="2" borderId="0" xfId="5" applyNumberFormat="1" applyFont="1" applyFill="1" applyAlignment="1">
      <alignment horizontal="left" vertical="center"/>
    </xf>
    <xf numFmtId="0" fontId="6" fillId="0" borderId="0" xfId="1" applyNumberFormat="1" applyFont="1" applyBorder="1" applyAlignment="1">
      <alignment horizontal="center" vertical="center"/>
    </xf>
    <xf numFmtId="0" fontId="7" fillId="0" borderId="0" xfId="1" applyNumberFormat="1" applyFont="1" applyAlignment="1">
      <alignment horizontal="center" vertical="center" wrapText="1"/>
    </xf>
    <xf numFmtId="0" fontId="7" fillId="0" borderId="0" xfId="1" applyNumberFormat="1" applyFont="1" applyBorder="1" applyAlignment="1">
      <alignment horizontal="center" vertical="center"/>
    </xf>
    <xf numFmtId="3" fontId="6" fillId="0" borderId="0" xfId="1" applyNumberFormat="1" applyFont="1" applyBorder="1" applyAlignment="1">
      <alignment horizontal="right" vertical="center"/>
    </xf>
    <xf numFmtId="0" fontId="7" fillId="0" borderId="0" xfId="1" applyNumberFormat="1" applyFont="1" applyBorder="1" applyAlignment="1">
      <alignment horizontal="center" vertical="center" wrapText="1"/>
    </xf>
    <xf numFmtId="0" fontId="7" fillId="0" borderId="0" xfId="1" applyFont="1" applyAlignment="1">
      <alignment horizontal="center" vertical="center"/>
    </xf>
    <xf numFmtId="3" fontId="7" fillId="0" borderId="0" xfId="1" applyNumberFormat="1" applyFont="1" applyBorder="1" applyAlignment="1">
      <alignment horizontal="center" vertical="center"/>
    </xf>
    <xf numFmtId="3" fontId="8" fillId="0" borderId="0" xfId="1" applyNumberFormat="1" applyFont="1" applyBorder="1" applyAlignment="1">
      <alignment horizontal="center" vertical="center"/>
    </xf>
    <xf numFmtId="4" fontId="7" fillId="0" borderId="0" xfId="1" applyNumberFormat="1" applyFont="1" applyBorder="1" applyAlignment="1">
      <alignment horizontal="center" vertical="center"/>
    </xf>
    <xf numFmtId="3" fontId="9" fillId="0" borderId="0" xfId="1" applyNumberFormat="1" applyFont="1" applyBorder="1" applyAlignment="1">
      <alignment horizontal="center" vertical="center"/>
    </xf>
    <xf numFmtId="3" fontId="7" fillId="0" borderId="0" xfId="1" applyNumberFormat="1" applyFont="1" applyFill="1" applyBorder="1" applyAlignment="1">
      <alignment horizontal="center" vertical="center"/>
    </xf>
    <xf numFmtId="0" fontId="7" fillId="2" borderId="0" xfId="1" applyNumberFormat="1" applyFont="1" applyFill="1" applyBorder="1" applyAlignment="1">
      <alignment horizontal="center" vertical="center"/>
    </xf>
    <xf numFmtId="0" fontId="7" fillId="2" borderId="0" xfId="1" applyNumberFormat="1" applyFont="1" applyFill="1" applyBorder="1" applyAlignment="1">
      <alignment horizontal="center" vertical="center" wrapText="1"/>
    </xf>
    <xf numFmtId="3" fontId="7" fillId="2" borderId="0" xfId="1" applyNumberFormat="1" applyFont="1" applyFill="1" applyBorder="1" applyAlignment="1">
      <alignment horizontal="center" vertical="center"/>
    </xf>
    <xf numFmtId="3" fontId="9" fillId="2" borderId="0" xfId="1" applyNumberFormat="1" applyFont="1" applyFill="1" applyBorder="1" applyAlignment="1">
      <alignment horizontal="center" vertical="center"/>
    </xf>
    <xf numFmtId="4" fontId="7" fillId="2" borderId="0" xfId="1" applyNumberFormat="1" applyFont="1" applyFill="1" applyBorder="1" applyAlignment="1">
      <alignment horizontal="center" vertical="center"/>
    </xf>
    <xf numFmtId="0" fontId="7" fillId="2" borderId="0" xfId="2" applyFont="1" applyFill="1" applyBorder="1" applyAlignment="1">
      <alignment horizontal="center" vertical="center"/>
    </xf>
    <xf numFmtId="43" fontId="7" fillId="2" borderId="0" xfId="3" applyFont="1" applyFill="1" applyBorder="1" applyAlignment="1">
      <alignment horizontal="center" vertical="center"/>
    </xf>
    <xf numFmtId="0" fontId="10" fillId="0" borderId="0" xfId="1" applyNumberFormat="1" applyFont="1" applyBorder="1" applyAlignment="1">
      <alignment horizontal="center" vertical="center"/>
    </xf>
    <xf numFmtId="0" fontId="12" fillId="0" borderId="0" xfId="0" applyFont="1" applyFill="1" applyBorder="1" applyAlignment="1">
      <alignment horizontal="center" vertical="center" wrapText="1"/>
    </xf>
    <xf numFmtId="0" fontId="11" fillId="0" borderId="0" xfId="0" applyFont="1" applyFill="1" applyBorder="1"/>
    <xf numFmtId="4" fontId="11" fillId="0" borderId="0" xfId="0" applyNumberFormat="1" applyFont="1" applyFill="1" applyBorder="1" applyAlignment="1">
      <alignment horizontal="right"/>
    </xf>
    <xf numFmtId="0" fontId="14" fillId="0" borderId="0" xfId="0" applyFont="1"/>
    <xf numFmtId="0" fontId="13" fillId="0" borderId="0" xfId="0" applyFont="1" applyAlignment="1">
      <alignment horizontal="center" vertical="center"/>
    </xf>
    <xf numFmtId="0" fontId="7" fillId="2" borderId="0" xfId="1" applyNumberFormat="1" applyFont="1" applyFill="1" applyBorder="1" applyAlignment="1"/>
    <xf numFmtId="0" fontId="7" fillId="2" borderId="0" xfId="2" applyFont="1" applyFill="1" applyBorder="1" applyAlignment="1">
      <alignment horizontal="center"/>
    </xf>
    <xf numFmtId="0" fontId="7" fillId="2" borderId="0" xfId="1" applyNumberFormat="1" applyFont="1" applyFill="1" applyBorder="1" applyAlignment="1">
      <alignment horizontal="center"/>
    </xf>
    <xf numFmtId="0" fontId="13" fillId="0" borderId="0" xfId="0" applyFont="1" applyAlignment="1">
      <alignment wrapText="1"/>
    </xf>
    <xf numFmtId="0" fontId="15" fillId="0" borderId="2" xfId="1" applyNumberFormat="1" applyFont="1" applyFill="1" applyBorder="1" applyAlignment="1">
      <alignment horizontal="center" vertical="center"/>
    </xf>
    <xf numFmtId="0" fontId="12" fillId="0" borderId="0" xfId="0" applyFont="1" applyFill="1" applyBorder="1" applyAlignment="1">
      <alignment horizontal="center" vertical="center" wrapText="1"/>
    </xf>
    <xf numFmtId="4" fontId="7" fillId="0" borderId="0" xfId="1" applyNumberFormat="1" applyFont="1" applyBorder="1" applyAlignment="1">
      <alignment horizontal="right" vertical="center"/>
    </xf>
    <xf numFmtId="0" fontId="7" fillId="0" borderId="0" xfId="1" applyNumberFormat="1" applyFont="1" applyBorder="1" applyAlignment="1">
      <alignment horizontal="right" vertical="center"/>
    </xf>
    <xf numFmtId="4" fontId="16" fillId="0" borderId="1" xfId="1" applyNumberFormat="1" applyFont="1" applyFill="1" applyBorder="1" applyAlignment="1">
      <alignment horizontal="right" vertical="center"/>
    </xf>
    <xf numFmtId="4" fontId="7" fillId="2" borderId="0" xfId="1" applyNumberFormat="1" applyFont="1" applyFill="1" applyBorder="1" applyAlignment="1">
      <alignment horizontal="right" vertical="center"/>
    </xf>
    <xf numFmtId="4" fontId="4" fillId="2" borderId="0" xfId="1" applyNumberFormat="1" applyFont="1" applyFill="1" applyBorder="1" applyAlignment="1">
      <alignment horizontal="center" vertical="center"/>
    </xf>
    <xf numFmtId="0" fontId="17" fillId="0" borderId="1" xfId="1" applyNumberFormat="1" applyFont="1" applyBorder="1" applyAlignment="1">
      <alignment horizontal="center" vertical="center"/>
    </xf>
    <xf numFmtId="44" fontId="17" fillId="0" borderId="1" xfId="4" applyNumberFormat="1" applyFont="1" applyFill="1" applyBorder="1" applyAlignment="1">
      <alignment vertical="center" wrapText="1"/>
    </xf>
    <xf numFmtId="0" fontId="18" fillId="0" borderId="1" xfId="0" applyFont="1" applyFill="1" applyBorder="1" applyAlignment="1">
      <alignment horizontal="center" vertical="center" wrapText="1"/>
    </xf>
    <xf numFmtId="4" fontId="17" fillId="0" borderId="1" xfId="1" applyNumberFormat="1" applyFont="1" applyFill="1" applyBorder="1" applyAlignment="1">
      <alignment horizontal="center" vertical="center" wrapText="1"/>
    </xf>
    <xf numFmtId="0" fontId="17" fillId="0" borderId="1" xfId="1" applyNumberFormat="1" applyFont="1" applyFill="1" applyBorder="1" applyAlignment="1">
      <alignment horizontal="left" vertical="center" wrapText="1"/>
    </xf>
    <xf numFmtId="0" fontId="18" fillId="0" borderId="3" xfId="0" applyFont="1" applyFill="1" applyBorder="1" applyAlignment="1">
      <alignment horizontal="center" vertical="center" wrapText="1"/>
    </xf>
    <xf numFmtId="0" fontId="17" fillId="0" borderId="5" xfId="1" applyNumberFormat="1" applyFont="1" applyFill="1" applyBorder="1" applyAlignment="1">
      <alignment horizontal="left" vertical="center" wrapText="1"/>
    </xf>
    <xf numFmtId="4" fontId="17" fillId="0" borderId="5" xfId="1" applyNumberFormat="1" applyFont="1" applyFill="1" applyBorder="1" applyAlignment="1">
      <alignment horizontal="center" vertical="center" wrapText="1"/>
    </xf>
    <xf numFmtId="0" fontId="17" fillId="4" borderId="1" xfId="1" applyNumberFormat="1" applyFont="1" applyFill="1" applyBorder="1" applyAlignment="1">
      <alignment horizontal="center" vertical="center" wrapText="1"/>
    </xf>
    <xf numFmtId="4" fontId="17" fillId="4" borderId="1" xfId="1" applyNumberFormat="1" applyFont="1" applyFill="1" applyBorder="1" applyAlignment="1">
      <alignment horizontal="center" vertical="center"/>
    </xf>
    <xf numFmtId="3" fontId="17" fillId="4" borderId="1" xfId="1" applyNumberFormat="1" applyFont="1" applyFill="1" applyBorder="1" applyAlignment="1">
      <alignment horizontal="center" vertical="center"/>
    </xf>
    <xf numFmtId="0" fontId="17" fillId="0" borderId="3" xfId="1" applyNumberFormat="1" applyFont="1" applyFill="1" applyBorder="1" applyAlignment="1">
      <alignment horizontal="center" vertical="center" wrapText="1"/>
    </xf>
    <xf numFmtId="4" fontId="17" fillId="0" borderId="1" xfId="1" applyNumberFormat="1" applyFont="1" applyFill="1" applyBorder="1" applyAlignment="1">
      <alignment horizontal="center" vertical="center"/>
    </xf>
    <xf numFmtId="0" fontId="18" fillId="0" borderId="11" xfId="1" applyNumberFormat="1" applyFont="1" applyFill="1" applyBorder="1" applyAlignment="1">
      <alignment horizontal="left" vertical="center" wrapText="1"/>
    </xf>
    <xf numFmtId="0" fontId="17" fillId="0" borderId="11" xfId="1" applyNumberFormat="1" applyFont="1" applyFill="1" applyBorder="1" applyAlignment="1">
      <alignment horizontal="center" vertical="center"/>
    </xf>
    <xf numFmtId="0" fontId="16" fillId="4" borderId="1" xfId="1" applyNumberFormat="1" applyFont="1" applyFill="1" applyBorder="1" applyAlignment="1">
      <alignment horizontal="left" vertical="center" wrapText="1"/>
    </xf>
    <xf numFmtId="0" fontId="17" fillId="4" borderId="1" xfId="1" applyNumberFormat="1" applyFont="1" applyFill="1" applyBorder="1" applyAlignment="1">
      <alignment horizontal="center" vertical="center"/>
    </xf>
    <xf numFmtId="0" fontId="16" fillId="4" borderId="1" xfId="1" applyNumberFormat="1" applyFont="1" applyFill="1" applyBorder="1" applyAlignment="1">
      <alignment horizontal="center" vertical="center" wrapText="1"/>
    </xf>
    <xf numFmtId="0" fontId="18" fillId="0" borderId="8" xfId="1" applyNumberFormat="1" applyFont="1" applyFill="1" applyBorder="1" applyAlignment="1">
      <alignment horizontal="left" vertical="center" wrapText="1"/>
    </xf>
    <xf numFmtId="0" fontId="17" fillId="0" borderId="1" xfId="1" applyNumberFormat="1" applyFont="1" applyFill="1" applyBorder="1" applyAlignment="1">
      <alignment horizontal="center" vertical="center" wrapText="1"/>
    </xf>
    <xf numFmtId="0" fontId="18" fillId="0" borderId="1" xfId="1" applyNumberFormat="1" applyFont="1" applyFill="1" applyBorder="1" applyAlignment="1">
      <alignment horizontal="left" vertical="center" wrapText="1"/>
    </xf>
    <xf numFmtId="3" fontId="20" fillId="0" borderId="1" xfId="1" applyNumberFormat="1" applyFont="1" applyFill="1" applyBorder="1" applyAlignment="1">
      <alignment horizontal="center" vertical="center"/>
    </xf>
    <xf numFmtId="0" fontId="20" fillId="0" borderId="1" xfId="1" applyNumberFormat="1" applyFont="1" applyFill="1" applyBorder="1" applyAlignment="1">
      <alignment horizontal="center" vertical="center" wrapText="1"/>
    </xf>
    <xf numFmtId="4" fontId="20" fillId="0" borderId="1" xfId="1" applyNumberFormat="1" applyFont="1" applyFill="1" applyBorder="1" applyAlignment="1">
      <alignment horizontal="center" vertical="center"/>
    </xf>
    <xf numFmtId="0" fontId="18" fillId="0" borderId="1" xfId="0" applyFont="1" applyFill="1" applyBorder="1" applyAlignment="1">
      <alignment horizontal="left" vertical="center" wrapText="1"/>
    </xf>
    <xf numFmtId="3" fontId="17" fillId="0" borderId="1" xfId="1" applyNumberFormat="1" applyFont="1" applyFill="1" applyBorder="1" applyAlignment="1">
      <alignment horizontal="center" vertical="center"/>
    </xf>
    <xf numFmtId="4" fontId="17" fillId="0" borderId="1" xfId="1" applyNumberFormat="1" applyFont="1" applyFill="1" applyBorder="1" applyAlignment="1">
      <alignment horizontal="center"/>
    </xf>
    <xf numFmtId="4" fontId="17" fillId="0" borderId="1" xfId="1" applyNumberFormat="1" applyFont="1" applyFill="1" applyBorder="1" applyAlignment="1">
      <alignment horizontal="right" vertical="center" wrapText="1"/>
    </xf>
    <xf numFmtId="0" fontId="17" fillId="0" borderId="1" xfId="1" applyNumberFormat="1" applyFont="1" applyFill="1" applyBorder="1" applyAlignment="1">
      <alignment horizontal="right" vertical="center" wrapText="1"/>
    </xf>
    <xf numFmtId="2" fontId="17" fillId="0" borderId="1" xfId="1" applyNumberFormat="1" applyFont="1" applyFill="1" applyBorder="1" applyAlignment="1">
      <alignment horizontal="right" vertical="center" wrapText="1"/>
    </xf>
    <xf numFmtId="0" fontId="16" fillId="0" borderId="6" xfId="1" applyNumberFormat="1" applyFont="1" applyFill="1" applyBorder="1" applyAlignment="1">
      <alignment horizontal="right" vertical="center" wrapText="1"/>
    </xf>
    <xf numFmtId="4" fontId="17" fillId="0" borderId="5" xfId="1" applyNumberFormat="1" applyFont="1" applyFill="1" applyBorder="1" applyAlignment="1">
      <alignment horizontal="right" vertical="center" wrapText="1"/>
    </xf>
    <xf numFmtId="0" fontId="17" fillId="0" borderId="5" xfId="1" applyNumberFormat="1" applyFont="1" applyFill="1" applyBorder="1" applyAlignment="1">
      <alignment horizontal="right" vertical="center" wrapText="1"/>
    </xf>
    <xf numFmtId="2" fontId="17" fillId="0" borderId="5" xfId="1" applyNumberFormat="1" applyFont="1" applyFill="1" applyBorder="1" applyAlignment="1">
      <alignment horizontal="right" vertical="center" wrapText="1"/>
    </xf>
    <xf numFmtId="4" fontId="17" fillId="0" borderId="1" xfId="1" applyNumberFormat="1" applyFont="1" applyFill="1" applyBorder="1" applyAlignment="1">
      <alignment horizontal="right" vertical="center"/>
    </xf>
    <xf numFmtId="4" fontId="17" fillId="4" borderId="1" xfId="1" applyNumberFormat="1" applyFont="1" applyFill="1" applyBorder="1" applyAlignment="1">
      <alignment horizontal="center" vertical="center" wrapText="1"/>
    </xf>
    <xf numFmtId="4" fontId="17" fillId="4" borderId="1" xfId="1" applyNumberFormat="1" applyFont="1" applyFill="1" applyBorder="1" applyAlignment="1">
      <alignment horizontal="right" vertical="center"/>
    </xf>
    <xf numFmtId="3" fontId="16" fillId="3" borderId="1" xfId="1" applyNumberFormat="1" applyFont="1" applyFill="1" applyBorder="1" applyAlignment="1">
      <alignment horizontal="center" vertical="center"/>
    </xf>
    <xf numFmtId="3" fontId="21" fillId="3" borderId="1" xfId="1" applyNumberFormat="1" applyFont="1" applyFill="1" applyBorder="1" applyAlignment="1">
      <alignment horizontal="center" vertical="center"/>
    </xf>
    <xf numFmtId="0" fontId="16" fillId="3" borderId="1" xfId="1" applyNumberFormat="1" applyFont="1" applyFill="1" applyBorder="1" applyAlignment="1">
      <alignment horizontal="center" vertical="center"/>
    </xf>
    <xf numFmtId="4" fontId="16" fillId="3" borderId="1" xfId="1" applyNumberFormat="1" applyFont="1" applyFill="1" applyBorder="1" applyAlignment="1">
      <alignment horizontal="center" vertical="center"/>
    </xf>
    <xf numFmtId="3" fontId="16" fillId="3" borderId="1" xfId="1" applyNumberFormat="1" applyFont="1" applyFill="1" applyBorder="1" applyAlignment="1">
      <alignment horizontal="center" vertical="center" wrapText="1"/>
    </xf>
    <xf numFmtId="3" fontId="21" fillId="3" borderId="1" xfId="1" applyNumberFormat="1" applyFont="1" applyFill="1" applyBorder="1" applyAlignment="1">
      <alignment horizontal="center" vertical="center" wrapText="1"/>
    </xf>
    <xf numFmtId="0" fontId="16" fillId="3" borderId="1" xfId="1" applyNumberFormat="1" applyFont="1" applyFill="1" applyBorder="1" applyAlignment="1">
      <alignment horizontal="center" vertical="center" wrapText="1"/>
    </xf>
    <xf numFmtId="4" fontId="16" fillId="3" borderId="1" xfId="1" applyNumberFormat="1" applyFont="1" applyFill="1" applyBorder="1" applyAlignment="1">
      <alignment horizontal="center" vertical="center" wrapText="1"/>
    </xf>
    <xf numFmtId="4" fontId="16" fillId="3" borderId="1" xfId="1" applyNumberFormat="1" applyFont="1" applyFill="1" applyBorder="1" applyAlignment="1">
      <alignment horizontal="right" vertical="center"/>
    </xf>
    <xf numFmtId="0" fontId="16" fillId="4" borderId="1" xfId="1" applyNumberFormat="1" applyFont="1" applyFill="1" applyBorder="1" applyAlignment="1">
      <alignment horizontal="center" vertical="center"/>
    </xf>
    <xf numFmtId="3" fontId="20" fillId="0" borderId="1" xfId="1" applyNumberFormat="1" applyFont="1" applyFill="1" applyBorder="1" applyAlignment="1">
      <alignment horizontal="right" vertical="center"/>
    </xf>
    <xf numFmtId="0" fontId="20" fillId="0" borderId="1" xfId="1" applyNumberFormat="1" applyFont="1" applyFill="1" applyBorder="1" applyAlignment="1">
      <alignment horizontal="right" vertical="center" wrapText="1"/>
    </xf>
    <xf numFmtId="4" fontId="20" fillId="0" borderId="1" xfId="1" applyNumberFormat="1" applyFont="1" applyFill="1" applyBorder="1" applyAlignment="1">
      <alignment horizontal="right" vertical="center"/>
    </xf>
    <xf numFmtId="3" fontId="17" fillId="0" borderId="1" xfId="1" applyNumberFormat="1" applyFont="1" applyFill="1" applyBorder="1" applyAlignment="1">
      <alignment horizontal="right" vertical="center"/>
    </xf>
    <xf numFmtId="4" fontId="17" fillId="0" borderId="1" xfId="1" applyNumberFormat="1" applyFont="1" applyFill="1" applyBorder="1" applyAlignment="1">
      <alignment horizontal="right"/>
    </xf>
    <xf numFmtId="0" fontId="17" fillId="2" borderId="0" xfId="1" applyNumberFormat="1" applyFont="1" applyFill="1" applyBorder="1" applyAlignment="1">
      <alignment horizontal="center" vertical="center" wrapText="1"/>
    </xf>
    <xf numFmtId="3" fontId="17" fillId="0" borderId="0" xfId="1" applyNumberFormat="1" applyFont="1" applyFill="1" applyBorder="1" applyAlignment="1">
      <alignment horizontal="center" vertical="center"/>
    </xf>
    <xf numFmtId="165" fontId="17" fillId="3" borderId="2" xfId="1" applyNumberFormat="1" applyFont="1" applyFill="1" applyBorder="1" applyAlignment="1">
      <alignment horizontal="center" vertical="center" wrapText="1"/>
    </xf>
    <xf numFmtId="3" fontId="17" fillId="3" borderId="2" xfId="1" applyNumberFormat="1" applyFont="1" applyFill="1" applyBorder="1" applyAlignment="1">
      <alignment horizontal="center" vertical="center"/>
    </xf>
    <xf numFmtId="0" fontId="17" fillId="3" borderId="2" xfId="1" applyNumberFormat="1" applyFont="1" applyFill="1" applyBorder="1" applyAlignment="1">
      <alignment horizontal="center" vertical="center"/>
    </xf>
    <xf numFmtId="4" fontId="17" fillId="3" borderId="2" xfId="1" applyNumberFormat="1" applyFont="1" applyFill="1" applyBorder="1" applyAlignment="1">
      <alignment horizontal="center" vertical="center"/>
    </xf>
    <xf numFmtId="4" fontId="22" fillId="4" borderId="1" xfId="1" applyNumberFormat="1" applyFont="1" applyFill="1" applyBorder="1" applyAlignment="1">
      <alignment horizontal="right" vertical="center"/>
    </xf>
    <xf numFmtId="165" fontId="17" fillId="0" borderId="0" xfId="1" applyNumberFormat="1" applyFont="1" applyFill="1" applyBorder="1" applyAlignment="1">
      <alignment horizontal="center" vertical="center" wrapText="1"/>
    </xf>
    <xf numFmtId="0" fontId="17" fillId="0" borderId="0" xfId="1" applyNumberFormat="1" applyFont="1" applyFill="1" applyBorder="1" applyAlignment="1">
      <alignment horizontal="center" vertical="center"/>
    </xf>
    <xf numFmtId="4" fontId="17" fillId="0" borderId="0" xfId="1" applyNumberFormat="1" applyFont="1" applyFill="1" applyBorder="1" applyAlignment="1">
      <alignment horizontal="center" vertical="center"/>
    </xf>
    <xf numFmtId="4" fontId="23" fillId="4" borderId="6" xfId="0" applyNumberFormat="1" applyFont="1" applyFill="1" applyBorder="1" applyAlignment="1">
      <alignment horizontal="right" vertical="center"/>
    </xf>
    <xf numFmtId="4" fontId="23" fillId="4" borderId="9" xfId="0" applyNumberFormat="1" applyFont="1" applyFill="1" applyBorder="1" applyAlignment="1">
      <alignment horizontal="right" vertical="center"/>
    </xf>
    <xf numFmtId="4" fontId="22" fillId="4" borderId="9" xfId="1" applyNumberFormat="1" applyFont="1" applyFill="1" applyBorder="1" applyAlignment="1">
      <alignment horizontal="right" vertical="center"/>
    </xf>
    <xf numFmtId="0" fontId="17" fillId="2" borderId="0" xfId="1" applyNumberFormat="1" applyFont="1" applyFill="1" applyBorder="1" applyAlignment="1">
      <alignment horizontal="center" vertical="center"/>
    </xf>
    <xf numFmtId="3" fontId="17" fillId="2" borderId="0" xfId="1" applyNumberFormat="1" applyFont="1" applyFill="1" applyBorder="1" applyAlignment="1">
      <alignment horizontal="center" vertical="center"/>
    </xf>
    <xf numFmtId="3" fontId="24" fillId="2" borderId="0" xfId="1" applyNumberFormat="1" applyFont="1" applyFill="1" applyBorder="1" applyAlignment="1">
      <alignment horizontal="center" vertical="center"/>
    </xf>
    <xf numFmtId="4" fontId="17" fillId="2" borderId="0" xfId="1" applyNumberFormat="1" applyFont="1" applyFill="1" applyBorder="1" applyAlignment="1">
      <alignment horizontal="center" vertical="center"/>
    </xf>
    <xf numFmtId="4" fontId="22" fillId="4" borderId="6" xfId="1" applyNumberFormat="1" applyFont="1" applyFill="1" applyBorder="1" applyAlignment="1">
      <alignment horizontal="right" vertical="center"/>
    </xf>
    <xf numFmtId="0" fontId="17" fillId="2" borderId="0" xfId="2" applyFont="1" applyFill="1" applyBorder="1" applyAlignment="1">
      <alignment horizontal="center" vertical="center"/>
    </xf>
    <xf numFmtId="4" fontId="23" fillId="4" borderId="6" xfId="1" applyNumberFormat="1" applyFont="1" applyFill="1" applyBorder="1" applyAlignment="1">
      <alignment horizontal="right" vertical="center"/>
    </xf>
    <xf numFmtId="43" fontId="17" fillId="2" borderId="0" xfId="3" applyFont="1" applyFill="1" applyBorder="1" applyAlignment="1">
      <alignment horizontal="center" vertical="center"/>
    </xf>
    <xf numFmtId="0" fontId="7" fillId="2" borderId="0" xfId="2" applyFont="1" applyFill="1" applyBorder="1" applyAlignment="1">
      <alignment horizontal="center" vertical="center"/>
    </xf>
    <xf numFmtId="0" fontId="15" fillId="0" borderId="0" xfId="1" applyNumberFormat="1" applyFont="1" applyFill="1" applyBorder="1" applyAlignment="1">
      <alignment horizontal="center" vertical="center"/>
    </xf>
    <xf numFmtId="0" fontId="17" fillId="0" borderId="8" xfId="1" applyNumberFormat="1" applyFont="1" applyFill="1" applyBorder="1" applyAlignment="1">
      <alignment horizontal="center" vertical="center" wrapText="1"/>
    </xf>
    <xf numFmtId="0" fontId="20" fillId="0" borderId="0" xfId="1" applyNumberFormat="1" applyFont="1" applyFill="1" applyBorder="1" applyAlignment="1">
      <alignment horizontal="center" vertical="center"/>
    </xf>
    <xf numFmtId="0" fontId="17" fillId="0" borderId="5" xfId="1" applyNumberFormat="1" applyFont="1" applyBorder="1" applyAlignment="1">
      <alignment horizontal="center" vertical="center"/>
    </xf>
    <xf numFmtId="0" fontId="17" fillId="0" borderId="3" xfId="1" applyNumberFormat="1" applyFont="1" applyBorder="1" applyAlignment="1">
      <alignment horizontal="center" vertical="center"/>
    </xf>
    <xf numFmtId="0" fontId="17" fillId="0" borderId="1" xfId="1" applyNumberFormat="1" applyFont="1" applyFill="1" applyBorder="1" applyAlignment="1">
      <alignment horizontal="center" vertical="center"/>
    </xf>
    <xf numFmtId="0" fontId="17" fillId="0" borderId="3" xfId="1" applyNumberFormat="1" applyFont="1" applyBorder="1" applyAlignment="1">
      <alignment horizontal="center" vertical="center"/>
    </xf>
    <xf numFmtId="0" fontId="17" fillId="0" borderId="1" xfId="1" applyNumberFormat="1" applyFont="1" applyFill="1" applyBorder="1" applyAlignment="1">
      <alignment horizontal="center" vertical="center"/>
    </xf>
    <xf numFmtId="0" fontId="12" fillId="0" borderId="0" xfId="0" applyFont="1" applyFill="1" applyBorder="1" applyAlignment="1">
      <alignment horizontal="center" vertical="center" wrapText="1"/>
    </xf>
    <xf numFmtId="0" fontId="17" fillId="0" borderId="3" xfId="1" applyNumberFormat="1" applyFont="1" applyBorder="1" applyAlignment="1">
      <alignment horizontal="center" vertical="center"/>
    </xf>
    <xf numFmtId="0" fontId="17" fillId="0" borderId="1" xfId="1" applyNumberFormat="1" applyFont="1" applyFill="1" applyBorder="1" applyAlignment="1">
      <alignment horizontal="center" vertical="center"/>
    </xf>
    <xf numFmtId="4" fontId="16" fillId="0" borderId="6" xfId="1" applyNumberFormat="1" applyFont="1" applyFill="1" applyBorder="1" applyAlignment="1">
      <alignment horizontal="right" vertical="center" wrapText="1"/>
    </xf>
    <xf numFmtId="0" fontId="20" fillId="4" borderId="7" xfId="1" applyNumberFormat="1" applyFont="1" applyFill="1" applyBorder="1" applyAlignment="1">
      <alignment vertical="center"/>
    </xf>
    <xf numFmtId="0" fontId="13" fillId="0" borderId="1" xfId="0" applyFont="1" applyFill="1" applyBorder="1" applyAlignment="1">
      <alignment horizontal="center" vertical="center"/>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8" xfId="0" applyFont="1" applyFill="1" applyBorder="1" applyAlignment="1">
      <alignment horizontal="center" vertical="center" wrapText="1"/>
    </xf>
    <xf numFmtId="0" fontId="12" fillId="0" borderId="8" xfId="0" applyFont="1" applyFill="1" applyBorder="1" applyAlignment="1">
      <alignment horizontal="center" vertical="center"/>
    </xf>
    <xf numFmtId="0" fontId="18" fillId="0" borderId="8" xfId="0" applyFont="1" applyFill="1" applyBorder="1" applyAlignment="1">
      <alignment horizontal="center" vertical="center" wrapText="1"/>
    </xf>
    <xf numFmtId="0" fontId="13" fillId="0" borderId="1" xfId="0" quotePrefix="1" applyFont="1" applyFill="1" applyBorder="1" applyAlignment="1">
      <alignment horizontal="left" vertical="center" wrapText="1"/>
    </xf>
    <xf numFmtId="0" fontId="26" fillId="0" borderId="1" xfId="0" applyFont="1" applyBorder="1" applyAlignment="1">
      <alignment horizontal="center" vertical="center" wrapText="1"/>
    </xf>
    <xf numFmtId="0" fontId="26" fillId="0" borderId="1" xfId="0" applyFont="1" applyBorder="1" applyAlignment="1">
      <alignment horizontal="center" vertical="center"/>
    </xf>
    <xf numFmtId="0" fontId="13" fillId="0" borderId="1" xfId="0" quotePrefix="1" applyFont="1" applyFill="1" applyBorder="1" applyAlignment="1">
      <alignment horizontal="center" vertical="center" wrapText="1"/>
    </xf>
    <xf numFmtId="0" fontId="13" fillId="0" borderId="1" xfId="0" quotePrefix="1" applyFont="1" applyFill="1" applyBorder="1" applyAlignment="1">
      <alignment horizontal="center" vertical="center"/>
    </xf>
    <xf numFmtId="166" fontId="12" fillId="0" borderId="8" xfId="0" applyNumberFormat="1" applyFont="1" applyFill="1" applyBorder="1" applyAlignment="1">
      <alignment vertical="center"/>
    </xf>
    <xf numFmtId="0" fontId="12" fillId="0" borderId="1" xfId="0" applyFont="1" applyFill="1" applyBorder="1" applyAlignment="1">
      <alignment vertical="center" wrapText="1"/>
    </xf>
    <xf numFmtId="0" fontId="12" fillId="0" borderId="1" xfId="0" applyFont="1" applyFill="1" applyBorder="1" applyAlignment="1">
      <alignment horizontal="center" vertical="center"/>
    </xf>
    <xf numFmtId="166" fontId="13" fillId="0" borderId="1" xfId="0" applyNumberFormat="1" applyFont="1" applyFill="1" applyBorder="1" applyAlignment="1">
      <alignment horizontal="right" vertical="center"/>
    </xf>
    <xf numFmtId="2" fontId="26" fillId="0" borderId="1" xfId="0" applyNumberFormat="1" applyFont="1" applyFill="1" applyBorder="1" applyAlignment="1">
      <alignment horizontal="right" vertical="center"/>
    </xf>
    <xf numFmtId="0" fontId="7" fillId="2" borderId="0" xfId="2" applyFont="1" applyFill="1" applyBorder="1" applyAlignment="1">
      <alignment horizontal="center" vertical="center"/>
    </xf>
    <xf numFmtId="0" fontId="17" fillId="0" borderId="3" xfId="1" applyNumberFormat="1" applyFont="1" applyBorder="1" applyAlignment="1">
      <alignment horizontal="center" vertical="center"/>
    </xf>
    <xf numFmtId="0" fontId="17" fillId="0" borderId="5" xfId="1" applyNumberFormat="1" applyFont="1" applyBorder="1" applyAlignment="1">
      <alignment horizontal="center" vertical="center"/>
    </xf>
    <xf numFmtId="3" fontId="11" fillId="3" borderId="1" xfId="1" applyNumberFormat="1" applyFont="1" applyFill="1" applyBorder="1" applyAlignment="1">
      <alignment horizontal="center" vertical="center"/>
    </xf>
    <xf numFmtId="3" fontId="28" fillId="3" borderId="1" xfId="1" applyNumberFormat="1" applyFont="1" applyFill="1" applyBorder="1" applyAlignment="1">
      <alignment horizontal="center" vertical="center"/>
    </xf>
    <xf numFmtId="0" fontId="11" fillId="3" borderId="1" xfId="1" applyNumberFormat="1" applyFont="1" applyFill="1" applyBorder="1" applyAlignment="1">
      <alignment horizontal="center" vertical="center"/>
    </xf>
    <xf numFmtId="4" fontId="11" fillId="3" borderId="1" xfId="1" applyNumberFormat="1" applyFont="1" applyFill="1" applyBorder="1" applyAlignment="1">
      <alignment horizontal="center" vertical="center"/>
    </xf>
    <xf numFmtId="3" fontId="11" fillId="3" borderId="1" xfId="1" applyNumberFormat="1" applyFont="1" applyFill="1" applyBorder="1" applyAlignment="1">
      <alignment horizontal="center" vertical="center" wrapText="1"/>
    </xf>
    <xf numFmtId="3" fontId="28" fillId="3" borderId="1" xfId="1" applyNumberFormat="1" applyFont="1" applyFill="1" applyBorder="1" applyAlignment="1">
      <alignment horizontal="center" vertical="center" wrapText="1"/>
    </xf>
    <xf numFmtId="0" fontId="11" fillId="3" borderId="1" xfId="1" applyNumberFormat="1" applyFont="1" applyFill="1" applyBorder="1" applyAlignment="1">
      <alignment horizontal="center" vertical="center" wrapText="1"/>
    </xf>
    <xf numFmtId="4" fontId="11" fillId="3" borderId="1" xfId="1" applyNumberFormat="1" applyFont="1" applyFill="1" applyBorder="1" applyAlignment="1">
      <alignment horizontal="center" vertical="center" wrapText="1"/>
    </xf>
    <xf numFmtId="0" fontId="11" fillId="4" borderId="1" xfId="1" applyNumberFormat="1" applyFont="1" applyFill="1" applyBorder="1" applyAlignment="1">
      <alignment horizontal="center" vertical="center"/>
    </xf>
    <xf numFmtId="0" fontId="26" fillId="2" borderId="0" xfId="1" applyNumberFormat="1" applyFont="1" applyFill="1" applyBorder="1" applyAlignment="1">
      <alignment horizontal="center" vertical="center"/>
    </xf>
    <xf numFmtId="4" fontId="26" fillId="2" borderId="0" xfId="1" applyNumberFormat="1" applyFont="1" applyFill="1" applyBorder="1" applyAlignment="1">
      <alignment horizontal="center" vertical="center"/>
    </xf>
    <xf numFmtId="0" fontId="26" fillId="2" borderId="0" xfId="1" applyNumberFormat="1" applyFont="1" applyFill="1" applyBorder="1" applyAlignment="1"/>
    <xf numFmtId="43" fontId="26" fillId="2" borderId="0" xfId="3" applyFont="1" applyFill="1" applyBorder="1" applyAlignment="1">
      <alignment horizontal="center" vertical="center"/>
    </xf>
    <xf numFmtId="3" fontId="26" fillId="0" borderId="0" xfId="1" applyNumberFormat="1" applyFont="1" applyFill="1" applyBorder="1" applyAlignment="1">
      <alignment horizontal="center" vertical="center"/>
    </xf>
    <xf numFmtId="0" fontId="26" fillId="2" borderId="0" xfId="2" applyFont="1" applyFill="1" applyBorder="1" applyAlignment="1">
      <alignment horizontal="center" vertical="center"/>
    </xf>
    <xf numFmtId="0" fontId="29" fillId="0" borderId="0" xfId="0" applyFont="1"/>
    <xf numFmtId="0" fontId="26" fillId="2" borderId="0" xfId="2" applyFont="1" applyFill="1" applyBorder="1" applyAlignment="1">
      <alignment horizontal="center"/>
    </xf>
    <xf numFmtId="0" fontId="17" fillId="4" borderId="3" xfId="1" applyNumberFormat="1" applyFont="1" applyFill="1" applyBorder="1" applyAlignment="1">
      <alignment horizontal="center" vertical="center"/>
    </xf>
    <xf numFmtId="0" fontId="17" fillId="0" borderId="0" xfId="1" applyNumberFormat="1" applyFont="1" applyBorder="1" applyAlignment="1">
      <alignment horizontal="center" vertical="center"/>
    </xf>
    <xf numFmtId="0" fontId="18" fillId="0" borderId="1" xfId="0" applyFont="1" applyFill="1" applyBorder="1" applyAlignment="1">
      <alignment vertical="center" wrapText="1"/>
    </xf>
    <xf numFmtId="0" fontId="18" fillId="0" borderId="1"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12" xfId="1" applyNumberFormat="1" applyFont="1" applyFill="1" applyBorder="1" applyAlignment="1">
      <alignment horizontal="left" vertical="center" wrapText="1"/>
    </xf>
    <xf numFmtId="0" fontId="17" fillId="0" borderId="12" xfId="1" applyNumberFormat="1" applyFont="1" applyFill="1" applyBorder="1" applyAlignment="1">
      <alignment horizontal="center" vertical="center" wrapText="1"/>
    </xf>
    <xf numFmtId="4" fontId="17" fillId="5" borderId="1" xfId="1" applyNumberFormat="1" applyFont="1" applyFill="1" applyBorder="1" applyAlignment="1">
      <alignment horizontal="right" vertical="center"/>
    </xf>
    <xf numFmtId="3" fontId="17" fillId="5" borderId="1" xfId="1" applyNumberFormat="1" applyFont="1" applyFill="1" applyBorder="1" applyAlignment="1">
      <alignment horizontal="right" vertical="center"/>
    </xf>
    <xf numFmtId="0" fontId="17" fillId="5" borderId="1" xfId="1" applyNumberFormat="1" applyFont="1" applyFill="1" applyBorder="1" applyAlignment="1">
      <alignment horizontal="right" vertical="center" wrapText="1"/>
    </xf>
    <xf numFmtId="0" fontId="18" fillId="0" borderId="8" xfId="0" applyFont="1" applyFill="1" applyBorder="1" applyAlignment="1">
      <alignment vertical="center" wrapText="1"/>
    </xf>
    <xf numFmtId="0" fontId="17" fillId="0" borderId="13" xfId="0" applyFont="1" applyFill="1" applyBorder="1" applyAlignment="1">
      <alignment horizontal="center" vertical="center" wrapText="1"/>
    </xf>
    <xf numFmtId="166" fontId="18" fillId="0" borderId="8" xfId="0" applyNumberFormat="1" applyFont="1" applyFill="1" applyBorder="1" applyAlignment="1">
      <alignment horizontal="right" vertical="center"/>
    </xf>
    <xf numFmtId="166" fontId="18" fillId="0" borderId="8" xfId="0" applyNumberFormat="1" applyFont="1" applyFill="1" applyBorder="1" applyAlignment="1">
      <alignment vertical="center"/>
    </xf>
    <xf numFmtId="0" fontId="12" fillId="0" borderId="0" xfId="0" applyFont="1" applyFill="1" applyBorder="1" applyAlignment="1">
      <alignment horizontal="center" vertical="center" wrapText="1"/>
    </xf>
    <xf numFmtId="4" fontId="11" fillId="3" borderId="1" xfId="1" applyNumberFormat="1" applyFont="1" applyFill="1" applyBorder="1" applyAlignment="1">
      <alignment horizontal="center" vertical="center" wrapText="1"/>
    </xf>
    <xf numFmtId="0" fontId="11" fillId="4" borderId="7" xfId="1" applyNumberFormat="1" applyFont="1" applyFill="1" applyBorder="1" applyAlignment="1">
      <alignment horizontal="left" vertical="center" wrapText="1"/>
    </xf>
    <xf numFmtId="0" fontId="11" fillId="4" borderId="4" xfId="1" applyNumberFormat="1" applyFont="1" applyFill="1" applyBorder="1" applyAlignment="1">
      <alignment horizontal="left" vertical="center" wrapText="1"/>
    </xf>
    <xf numFmtId="0" fontId="11" fillId="3" borderId="1" xfId="1" applyNumberFormat="1" applyFont="1" applyFill="1" applyBorder="1" applyAlignment="1">
      <alignment horizontal="center" vertical="center" wrapText="1"/>
    </xf>
    <xf numFmtId="0" fontId="11" fillId="3" borderId="3" xfId="1" applyNumberFormat="1" applyFont="1" applyFill="1" applyBorder="1" applyAlignment="1">
      <alignment horizontal="center" vertical="center" wrapText="1"/>
    </xf>
    <xf numFmtId="0" fontId="11" fillId="3" borderId="5" xfId="1" applyNumberFormat="1" applyFont="1" applyFill="1" applyBorder="1" applyAlignment="1">
      <alignment horizontal="center" vertical="center" wrapText="1"/>
    </xf>
    <xf numFmtId="3" fontId="11" fillId="3" borderId="1" xfId="1" applyNumberFormat="1" applyFont="1" applyFill="1" applyBorder="1" applyAlignment="1">
      <alignment horizontal="center" vertical="center" wrapText="1"/>
    </xf>
    <xf numFmtId="0" fontId="17" fillId="0" borderId="3" xfId="1" applyNumberFormat="1" applyFont="1" applyBorder="1" applyAlignment="1">
      <alignment horizontal="center" vertical="center"/>
    </xf>
    <xf numFmtId="0" fontId="17" fillId="0" borderId="5" xfId="1" applyNumberFormat="1" applyFont="1" applyBorder="1" applyAlignment="1">
      <alignment horizontal="center" vertical="center"/>
    </xf>
    <xf numFmtId="0" fontId="30" fillId="4" borderId="7" xfId="1" applyNumberFormat="1" applyFont="1" applyFill="1" applyBorder="1" applyAlignment="1">
      <alignment horizontal="left" vertical="center" wrapText="1"/>
    </xf>
    <xf numFmtId="0" fontId="30" fillId="4" borderId="4" xfId="1" applyNumberFormat="1" applyFont="1" applyFill="1" applyBorder="1" applyAlignment="1">
      <alignment horizontal="left" vertical="center" wrapText="1"/>
    </xf>
    <xf numFmtId="0" fontId="30" fillId="4" borderId="6" xfId="1" applyNumberFormat="1" applyFont="1" applyFill="1" applyBorder="1" applyAlignment="1">
      <alignment horizontal="left" vertical="center" wrapText="1"/>
    </xf>
    <xf numFmtId="3" fontId="6" fillId="0" borderId="0" xfId="1" applyNumberFormat="1" applyFont="1" applyBorder="1" applyAlignment="1">
      <alignment horizontal="center" vertical="center"/>
    </xf>
    <xf numFmtId="3" fontId="7" fillId="0" borderId="0" xfId="1" applyNumberFormat="1" applyFont="1" applyBorder="1" applyAlignment="1">
      <alignment horizontal="justify" vertical="center"/>
    </xf>
    <xf numFmtId="3" fontId="6" fillId="0" borderId="0" xfId="1" applyNumberFormat="1" applyFont="1" applyFill="1" applyBorder="1" applyAlignment="1">
      <alignment horizontal="left" vertical="justify"/>
    </xf>
    <xf numFmtId="3" fontId="25" fillId="0" borderId="0" xfId="1" applyNumberFormat="1" applyFont="1" applyBorder="1" applyAlignment="1">
      <alignment horizontal="justify" vertical="center"/>
    </xf>
    <xf numFmtId="3" fontId="16" fillId="3" borderId="1" xfId="1" applyNumberFormat="1" applyFont="1" applyFill="1" applyBorder="1" applyAlignment="1">
      <alignment horizontal="center" vertical="center" wrapText="1"/>
    </xf>
    <xf numFmtId="4" fontId="16" fillId="3" borderId="1" xfId="1" applyNumberFormat="1" applyFont="1" applyFill="1" applyBorder="1" applyAlignment="1">
      <alignment horizontal="center" vertical="center" wrapText="1"/>
    </xf>
    <xf numFmtId="4" fontId="16" fillId="3" borderId="1" xfId="1" applyNumberFormat="1" applyFont="1" applyFill="1" applyBorder="1" applyAlignment="1">
      <alignment horizontal="center" vertical="center"/>
    </xf>
    <xf numFmtId="0" fontId="16" fillId="3" borderId="3" xfId="1" applyNumberFormat="1" applyFont="1" applyFill="1" applyBorder="1" applyAlignment="1">
      <alignment horizontal="center" vertical="center" wrapText="1"/>
    </xf>
    <xf numFmtId="0" fontId="16" fillId="3" borderId="5" xfId="1" applyNumberFormat="1" applyFont="1" applyFill="1" applyBorder="1" applyAlignment="1">
      <alignment horizontal="center" vertical="center" wrapText="1"/>
    </xf>
    <xf numFmtId="0" fontId="16" fillId="4" borderId="7" xfId="1" applyNumberFormat="1" applyFont="1" applyFill="1" applyBorder="1" applyAlignment="1">
      <alignment horizontal="left" vertical="center" wrapText="1"/>
    </xf>
    <xf numFmtId="0" fontId="16" fillId="4" borderId="4" xfId="1" applyNumberFormat="1" applyFont="1" applyFill="1" applyBorder="1" applyAlignment="1">
      <alignment horizontal="left" vertical="center" wrapText="1"/>
    </xf>
    <xf numFmtId="0" fontId="16" fillId="4" borderId="6" xfId="1" applyNumberFormat="1" applyFont="1" applyFill="1" applyBorder="1" applyAlignment="1">
      <alignment horizontal="left" vertical="center" wrapText="1"/>
    </xf>
    <xf numFmtId="4" fontId="17" fillId="0" borderId="7" xfId="1" applyNumberFormat="1" applyFont="1" applyFill="1" applyBorder="1" applyAlignment="1">
      <alignment horizontal="right" vertical="center" wrapText="1"/>
    </xf>
    <xf numFmtId="4" fontId="17" fillId="0" borderId="4" xfId="1" applyNumberFormat="1" applyFont="1" applyFill="1" applyBorder="1" applyAlignment="1">
      <alignment horizontal="right" vertical="center" wrapText="1"/>
    </xf>
    <xf numFmtId="4" fontId="17" fillId="0" borderId="6" xfId="1" applyNumberFormat="1" applyFont="1" applyFill="1" applyBorder="1" applyAlignment="1">
      <alignment horizontal="right" vertical="center" wrapText="1"/>
    </xf>
    <xf numFmtId="0" fontId="16" fillId="3" borderId="1" xfId="1" applyNumberFormat="1" applyFont="1" applyFill="1" applyBorder="1" applyAlignment="1">
      <alignment horizontal="center" vertical="center" wrapText="1"/>
    </xf>
    <xf numFmtId="4" fontId="16" fillId="0" borderId="7" xfId="1" applyNumberFormat="1" applyFont="1" applyFill="1" applyBorder="1" applyAlignment="1">
      <alignment horizontal="center" vertical="center"/>
    </xf>
    <xf numFmtId="4" fontId="16" fillId="0" borderId="6" xfId="1" applyNumberFormat="1" applyFont="1" applyFill="1" applyBorder="1" applyAlignment="1">
      <alignment horizontal="center" vertical="center"/>
    </xf>
    <xf numFmtId="0" fontId="17" fillId="0" borderId="1" xfId="0" applyFont="1" applyFill="1" applyBorder="1" applyAlignment="1">
      <alignment horizontal="center" vertical="center"/>
    </xf>
    <xf numFmtId="0" fontId="16" fillId="4" borderId="7" xfId="1" applyNumberFormat="1" applyFont="1" applyFill="1" applyBorder="1" applyAlignment="1">
      <alignment horizontal="left" vertical="center"/>
    </xf>
    <xf numFmtId="0" fontId="20" fillId="4" borderId="4" xfId="1" applyNumberFormat="1" applyFont="1" applyFill="1" applyBorder="1" applyAlignment="1">
      <alignment horizontal="left" vertical="center"/>
    </xf>
    <xf numFmtId="0" fontId="20" fillId="4" borderId="6" xfId="1" applyNumberFormat="1" applyFont="1" applyFill="1" applyBorder="1" applyAlignment="1">
      <alignment horizontal="left" vertical="center"/>
    </xf>
    <xf numFmtId="0" fontId="17" fillId="0" borderId="10" xfId="1" applyNumberFormat="1" applyFont="1" applyBorder="1" applyAlignment="1">
      <alignment horizontal="center" vertical="center"/>
    </xf>
    <xf numFmtId="0" fontId="7" fillId="2" borderId="0" xfId="2" applyFont="1" applyFill="1" applyBorder="1" applyAlignment="1">
      <alignment horizontal="center" vertical="center"/>
    </xf>
    <xf numFmtId="0" fontId="16" fillId="0" borderId="1" xfId="1" applyNumberFormat="1" applyFont="1" applyFill="1" applyBorder="1" applyAlignment="1">
      <alignment horizontal="center" vertical="center"/>
    </xf>
    <xf numFmtId="0" fontId="17" fillId="0" borderId="1" xfId="1" applyNumberFormat="1" applyFont="1" applyFill="1" applyBorder="1" applyAlignment="1">
      <alignment horizontal="center" vertical="center"/>
    </xf>
    <xf numFmtId="0" fontId="17" fillId="2" borderId="0" xfId="2" applyFont="1" applyFill="1" applyBorder="1" applyAlignment="1">
      <alignment horizontal="center" vertical="center"/>
    </xf>
  </cellXfs>
  <cellStyles count="6">
    <cellStyle name="Normal_NEOPRoMEL" xfId="1"/>
    <cellStyle name="Βασικό_Επέκταση δικτύου ύδρευσης Δ.Δ. Ζωοδόχου" xfId="2"/>
    <cellStyle name="Διαχωριστικό χιλιάδων/υποδιαστολή_Επέκταση δικτύου ύδρευσης Δ.Δ. Ζωοδόχου" xfId="3"/>
    <cellStyle name="Κανονικό" xfId="0" builtinId="0"/>
    <cellStyle name="Νόμισμα" xfId="4" builtinId="4"/>
    <cellStyle name="Νομισματικό_Επέκταση δικτύου ύδρευσης Δ.Δ. Ζωοδόχου" xf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38100</xdr:rowOff>
    </xdr:from>
    <xdr:to>
      <xdr:col>1</xdr:col>
      <xdr:colOff>514350</xdr:colOff>
      <xdr:row>2</xdr:row>
      <xdr:rowOff>85725</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42900" y="238125"/>
          <a:ext cx="514350" cy="447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38100</xdr:rowOff>
    </xdr:from>
    <xdr:to>
      <xdr:col>1</xdr:col>
      <xdr:colOff>514350</xdr:colOff>
      <xdr:row>3</xdr:row>
      <xdr:rowOff>85725</xdr:rowOff>
    </xdr:to>
    <xdr:pic>
      <xdr:nvPicPr>
        <xdr:cNvPr id="4154"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42900" y="238125"/>
          <a:ext cx="514350" cy="4476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3:S70"/>
  <sheetViews>
    <sheetView showZeros="0" view="pageBreakPreview" topLeftCell="A28" zoomScale="115" zoomScaleNormal="100" zoomScaleSheetLayoutView="115" workbookViewId="0">
      <selection activeCell="P14" sqref="P14"/>
    </sheetView>
  </sheetViews>
  <sheetFormatPr defaultColWidth="8" defaultRowHeight="15.75"/>
  <cols>
    <col min="1" max="1" width="3.5703125" style="6" customWidth="1"/>
    <col min="2" max="2" width="40.140625" style="8" customWidth="1"/>
    <col min="3" max="3" width="11.42578125" style="8" customWidth="1"/>
    <col min="4" max="4" width="13.7109375" style="6" customWidth="1"/>
    <col min="5" max="5" width="5.28515625" style="6" customWidth="1"/>
    <col min="6" max="6" width="43.5703125" style="10" customWidth="1"/>
    <col min="7" max="7" width="13.28515625" style="10" hidden="1" customWidth="1"/>
    <col min="8" max="8" width="13" style="13" hidden="1" customWidth="1"/>
    <col min="9" max="9" width="14.28515625" style="6" hidden="1" customWidth="1"/>
    <col min="10" max="10" width="13.42578125" style="12" hidden="1" customWidth="1"/>
    <col min="11" max="12" width="12.42578125" style="12" hidden="1" customWidth="1"/>
    <col min="13" max="13" width="10.28515625" style="12" customWidth="1"/>
    <col min="14" max="14" width="10.7109375" style="12" customWidth="1"/>
    <col min="15" max="16384" width="8" style="1"/>
  </cols>
  <sheetData>
    <row r="3" spans="1:19">
      <c r="D3" s="1"/>
    </row>
    <row r="4" spans="1:19" ht="15.75" customHeight="1">
      <c r="A4" s="3" t="s">
        <v>2</v>
      </c>
      <c r="B4" s="3"/>
      <c r="C4" s="3"/>
      <c r="D4" s="1"/>
      <c r="E4" s="7" t="s">
        <v>3</v>
      </c>
      <c r="F4" s="192" t="s">
        <v>132</v>
      </c>
      <c r="G4" s="192"/>
      <c r="H4" s="192"/>
      <c r="I4" s="192"/>
      <c r="J4" s="192"/>
      <c r="K4" s="192"/>
      <c r="L4" s="192"/>
      <c r="M4" s="192"/>
      <c r="N4" s="192"/>
      <c r="O4" s="192"/>
      <c r="P4" s="3"/>
      <c r="Q4" s="3"/>
      <c r="R4" s="3"/>
      <c r="S4" s="5"/>
    </row>
    <row r="5" spans="1:19">
      <c r="A5" s="3" t="s">
        <v>4</v>
      </c>
      <c r="B5" s="3"/>
      <c r="C5" s="3"/>
      <c r="D5" s="1"/>
      <c r="E5" s="9"/>
      <c r="F5" s="192" t="s">
        <v>133</v>
      </c>
      <c r="G5" s="192"/>
      <c r="H5" s="192"/>
      <c r="I5" s="192"/>
      <c r="J5" s="192"/>
      <c r="K5" s="192"/>
      <c r="L5" s="192"/>
      <c r="M5" s="192"/>
      <c r="N5" s="192"/>
      <c r="O5" s="192"/>
      <c r="P5" s="3"/>
      <c r="R5" s="3"/>
      <c r="S5" s="8"/>
    </row>
    <row r="6" spans="1:19">
      <c r="A6" s="3" t="s">
        <v>26</v>
      </c>
      <c r="B6" s="3"/>
      <c r="C6" s="3"/>
      <c r="D6" s="1"/>
      <c r="F6" s="193" t="s">
        <v>134</v>
      </c>
      <c r="G6" s="193"/>
      <c r="H6" s="193"/>
      <c r="I6" s="193"/>
      <c r="J6" s="193"/>
      <c r="K6" s="193"/>
      <c r="L6" s="193"/>
      <c r="M6" s="193"/>
      <c r="N6" s="193"/>
      <c r="O6" s="193"/>
      <c r="P6" s="3"/>
      <c r="R6" s="3"/>
      <c r="S6" s="8"/>
    </row>
    <row r="7" spans="1:19">
      <c r="A7" s="3" t="s">
        <v>27</v>
      </c>
      <c r="B7" s="3"/>
      <c r="C7" s="3"/>
      <c r="D7" s="1"/>
      <c r="F7" s="191"/>
      <c r="G7" s="191"/>
      <c r="H7" s="191"/>
      <c r="I7" s="191"/>
      <c r="J7" s="191"/>
      <c r="K7" s="191"/>
      <c r="L7" s="191"/>
      <c r="M7" s="191"/>
      <c r="N7" s="191"/>
      <c r="O7" s="3"/>
      <c r="P7" s="3"/>
      <c r="R7" s="3"/>
      <c r="S7" s="8"/>
    </row>
    <row r="8" spans="1:19">
      <c r="A8" s="3" t="s">
        <v>28</v>
      </c>
      <c r="B8" s="3"/>
      <c r="C8" s="3"/>
      <c r="D8" s="1"/>
      <c r="F8" s="191"/>
      <c r="G8" s="191"/>
      <c r="H8" s="191"/>
      <c r="I8" s="191"/>
      <c r="J8" s="191"/>
      <c r="K8" s="191"/>
      <c r="L8" s="191"/>
      <c r="M8" s="191"/>
      <c r="N8" s="191"/>
      <c r="O8" s="3"/>
      <c r="P8" s="3"/>
      <c r="R8" s="3"/>
      <c r="S8" s="8"/>
    </row>
    <row r="9" spans="1:19" ht="26.25" customHeight="1">
      <c r="A9" s="190" t="s">
        <v>36</v>
      </c>
      <c r="B9" s="190"/>
      <c r="C9" s="190"/>
      <c r="D9" s="190"/>
      <c r="E9" s="190"/>
      <c r="F9" s="190"/>
      <c r="G9" s="190"/>
      <c r="H9" s="190"/>
      <c r="I9" s="190"/>
      <c r="J9" s="190"/>
      <c r="K9" s="190"/>
      <c r="L9" s="190"/>
      <c r="M9" s="190"/>
      <c r="N9" s="190"/>
    </row>
    <row r="10" spans="1:19" ht="12.75" customHeight="1">
      <c r="B10" s="9"/>
      <c r="C10" s="9"/>
      <c r="D10" s="22"/>
    </row>
    <row r="11" spans="1:19" ht="16.5">
      <c r="A11" s="181" t="s">
        <v>34</v>
      </c>
      <c r="B11" s="181" t="s">
        <v>8</v>
      </c>
      <c r="C11" s="182" t="s">
        <v>35</v>
      </c>
      <c r="D11" s="181" t="s">
        <v>15</v>
      </c>
      <c r="E11" s="181" t="s">
        <v>12</v>
      </c>
      <c r="F11" s="184" t="s">
        <v>45</v>
      </c>
      <c r="G11" s="146"/>
      <c r="H11" s="147"/>
      <c r="I11" s="148" t="s">
        <v>7</v>
      </c>
      <c r="J11" s="149"/>
      <c r="K11" s="149"/>
      <c r="L11" s="149"/>
      <c r="M11" s="178" t="s">
        <v>13</v>
      </c>
      <c r="N11" s="178" t="s">
        <v>55</v>
      </c>
    </row>
    <row r="12" spans="1:19" ht="16.5">
      <c r="A12" s="181"/>
      <c r="B12" s="181"/>
      <c r="C12" s="183"/>
      <c r="D12" s="181"/>
      <c r="E12" s="181"/>
      <c r="F12" s="184"/>
      <c r="G12" s="150"/>
      <c r="H12" s="151"/>
      <c r="I12" s="152"/>
      <c r="J12" s="153"/>
      <c r="K12" s="153"/>
      <c r="L12" s="153"/>
      <c r="M12" s="178"/>
      <c r="N12" s="178"/>
    </row>
    <row r="13" spans="1:19" ht="18.75" customHeight="1">
      <c r="A13" s="154">
        <v>0</v>
      </c>
      <c r="B13" s="179" t="s">
        <v>60</v>
      </c>
      <c r="C13" s="180"/>
      <c r="D13" s="180"/>
      <c r="E13" s="180"/>
      <c r="F13" s="180"/>
      <c r="G13" s="180"/>
      <c r="H13" s="180"/>
      <c r="I13" s="180"/>
      <c r="J13" s="180"/>
      <c r="K13" s="180"/>
      <c r="L13" s="180"/>
      <c r="M13" s="180"/>
      <c r="N13" s="180"/>
      <c r="Q13" s="6"/>
    </row>
    <row r="14" spans="1:19" ht="48.75" customHeight="1">
      <c r="A14" s="39">
        <v>1</v>
      </c>
      <c r="B14" s="40" t="s">
        <v>31</v>
      </c>
      <c r="C14" s="41" t="s">
        <v>30</v>
      </c>
      <c r="D14" s="41" t="s">
        <v>32</v>
      </c>
      <c r="E14" s="41" t="s">
        <v>48</v>
      </c>
      <c r="F14" s="42" t="s">
        <v>103</v>
      </c>
      <c r="G14" s="43"/>
      <c r="H14" s="43"/>
      <c r="I14" s="43"/>
      <c r="J14" s="43"/>
      <c r="K14" s="43"/>
      <c r="L14" s="43"/>
      <c r="M14" s="42">
        <f>((4*20*0.3+4.5*80*0.3)+(4.5*45.5*0.3)+(4*29*0.3)+(5*47*0.2))*0.8</f>
        <v>220.18</v>
      </c>
      <c r="N14" s="42">
        <v>220.5</v>
      </c>
      <c r="Q14" s="6"/>
    </row>
    <row r="15" spans="1:19" ht="49.5" customHeight="1">
      <c r="A15" s="39">
        <v>2</v>
      </c>
      <c r="B15" s="52" t="s">
        <v>42</v>
      </c>
      <c r="C15" s="53" t="s">
        <v>44</v>
      </c>
      <c r="D15" s="53" t="s">
        <v>43</v>
      </c>
      <c r="E15" s="44" t="s">
        <v>48</v>
      </c>
      <c r="F15" s="42" t="s">
        <v>104</v>
      </c>
      <c r="G15" s="45"/>
      <c r="H15" s="45"/>
      <c r="I15" s="45"/>
      <c r="J15" s="45"/>
      <c r="K15" s="45"/>
      <c r="L15" s="45"/>
      <c r="M15" s="42">
        <f>((4*20*0.3+4.5*80*0.3)+(4.5*45.5*0.3)+(4*29*0.3)+(5*47*0.2))*0.2</f>
        <v>55.05</v>
      </c>
      <c r="N15" s="42">
        <v>55</v>
      </c>
      <c r="Q15" s="6"/>
    </row>
    <row r="16" spans="1:19" ht="98.25" customHeight="1">
      <c r="A16" s="122">
        <v>3</v>
      </c>
      <c r="B16" s="59" t="s">
        <v>99</v>
      </c>
      <c r="C16" s="126" t="s">
        <v>67</v>
      </c>
      <c r="D16" s="128" t="s">
        <v>69</v>
      </c>
      <c r="E16" s="44" t="s">
        <v>48</v>
      </c>
      <c r="F16" s="42" t="s">
        <v>114</v>
      </c>
      <c r="G16" s="45"/>
      <c r="H16" s="45"/>
      <c r="I16" s="45"/>
      <c r="J16" s="45"/>
      <c r="K16" s="45"/>
      <c r="L16" s="45"/>
      <c r="M16" s="42">
        <f>(4.5*1*0.75+2*0.6*0.6)*0.8</f>
        <v>3.28</v>
      </c>
      <c r="N16" s="46">
        <v>3.5</v>
      </c>
      <c r="Q16" s="6"/>
    </row>
    <row r="17" spans="1:17" ht="97.5" customHeight="1">
      <c r="A17" s="122">
        <v>4</v>
      </c>
      <c r="B17" s="59" t="s">
        <v>100</v>
      </c>
      <c r="C17" s="126" t="s">
        <v>73</v>
      </c>
      <c r="D17" s="128" t="s">
        <v>74</v>
      </c>
      <c r="E17" s="44" t="s">
        <v>48</v>
      </c>
      <c r="F17" s="42" t="s">
        <v>110</v>
      </c>
      <c r="G17" s="45"/>
      <c r="H17" s="45"/>
      <c r="I17" s="45"/>
      <c r="J17" s="45"/>
      <c r="K17" s="45"/>
      <c r="L17" s="45"/>
      <c r="M17" s="42">
        <f>(4.5*1*0.75+2*0.6*0.6)*0.2</f>
        <v>0.82</v>
      </c>
      <c r="N17" s="46">
        <v>1</v>
      </c>
      <c r="Q17" s="6"/>
    </row>
    <row r="18" spans="1:17" ht="32.1" customHeight="1">
      <c r="A18" s="122">
        <v>5</v>
      </c>
      <c r="B18" s="59" t="s">
        <v>75</v>
      </c>
      <c r="C18" s="126">
        <v>5.07</v>
      </c>
      <c r="D18" s="41" t="s">
        <v>76</v>
      </c>
      <c r="E18" s="44" t="s">
        <v>48</v>
      </c>
      <c r="F18" s="42" t="s">
        <v>109</v>
      </c>
      <c r="G18" s="45"/>
      <c r="H18" s="45"/>
      <c r="I18" s="45"/>
      <c r="J18" s="45"/>
      <c r="K18" s="45"/>
      <c r="L18" s="45"/>
      <c r="M18" s="42">
        <f>2*0.6*0.6</f>
        <v>0.72</v>
      </c>
      <c r="N18" s="46">
        <v>1</v>
      </c>
      <c r="Q18" s="6"/>
    </row>
    <row r="19" spans="1:17" ht="51" customHeight="1">
      <c r="A19" s="122">
        <v>6</v>
      </c>
      <c r="B19" s="168" t="s">
        <v>105</v>
      </c>
      <c r="C19" s="169" t="s">
        <v>106</v>
      </c>
      <c r="D19" s="58" t="s">
        <v>107</v>
      </c>
      <c r="E19" s="44" t="s">
        <v>48</v>
      </c>
      <c r="F19" s="42" t="s">
        <v>108</v>
      </c>
      <c r="G19" s="45"/>
      <c r="H19" s="45"/>
      <c r="I19" s="45"/>
      <c r="J19" s="45"/>
      <c r="K19" s="45"/>
      <c r="L19" s="45"/>
      <c r="M19" s="42">
        <f>(4*20*0.1+4.5*80*0.1)+(4.5*45.5*0.1)+(4*29*0.1)+(5*47*0.1)</f>
        <v>99.58</v>
      </c>
      <c r="N19" s="46">
        <v>100</v>
      </c>
      <c r="Q19" s="6"/>
    </row>
    <row r="20" spans="1:17" ht="51.75" customHeight="1">
      <c r="A20" s="122">
        <v>7</v>
      </c>
      <c r="B20" s="59" t="s">
        <v>40</v>
      </c>
      <c r="C20" s="41" t="s">
        <v>41</v>
      </c>
      <c r="D20" s="42" t="s">
        <v>29</v>
      </c>
      <c r="E20" s="123" t="s">
        <v>48</v>
      </c>
      <c r="F20" s="42" t="s">
        <v>108</v>
      </c>
      <c r="G20" s="58"/>
      <c r="H20" s="58"/>
      <c r="I20" s="58"/>
      <c r="J20" s="58"/>
      <c r="K20" s="58"/>
      <c r="L20" s="58"/>
      <c r="M20" s="42">
        <f>(4*20*0.1+4.5*80*0.1)+(4.5*45.5*0.1)+(4*29*0.1)+(5*47*0.1)</f>
        <v>99.58</v>
      </c>
      <c r="N20" s="46">
        <v>100</v>
      </c>
      <c r="Q20" s="6"/>
    </row>
    <row r="21" spans="1:17" ht="19.5" customHeight="1">
      <c r="A21" s="163"/>
      <c r="B21" s="187" t="s">
        <v>62</v>
      </c>
      <c r="C21" s="188"/>
      <c r="D21" s="188"/>
      <c r="E21" s="188"/>
      <c r="F21" s="188"/>
      <c r="G21" s="188"/>
      <c r="H21" s="188"/>
      <c r="I21" s="188"/>
      <c r="J21" s="188"/>
      <c r="K21" s="188"/>
      <c r="L21" s="188"/>
      <c r="M21" s="188"/>
      <c r="N21" s="189"/>
      <c r="Q21" s="6"/>
    </row>
    <row r="22" spans="1:17" ht="32.1" customHeight="1">
      <c r="A22" s="122">
        <v>8</v>
      </c>
      <c r="B22" s="127" t="s">
        <v>77</v>
      </c>
      <c r="C22" s="126" t="s">
        <v>82</v>
      </c>
      <c r="D22" s="128" t="s">
        <v>86</v>
      </c>
      <c r="E22" s="51" t="s">
        <v>49</v>
      </c>
      <c r="F22" s="42" t="s">
        <v>111</v>
      </c>
      <c r="G22" s="58"/>
      <c r="H22" s="58"/>
      <c r="I22" s="58"/>
      <c r="J22" s="58"/>
      <c r="K22" s="58"/>
      <c r="L22" s="58"/>
      <c r="M22" s="42">
        <f>4.5*0.6*2+1*0.6*2+4*0.5*2+0.5*0.5*2</f>
        <v>11.1</v>
      </c>
      <c r="N22" s="46">
        <v>11.5</v>
      </c>
      <c r="Q22" s="6"/>
    </row>
    <row r="23" spans="1:17" ht="50.25" customHeight="1">
      <c r="A23" s="122">
        <v>9</v>
      </c>
      <c r="B23" s="59" t="s">
        <v>102</v>
      </c>
      <c r="C23" s="126" t="s">
        <v>84</v>
      </c>
      <c r="D23" s="128" t="s">
        <v>87</v>
      </c>
      <c r="E23" s="44" t="s">
        <v>48</v>
      </c>
      <c r="F23" s="42" t="s">
        <v>112</v>
      </c>
      <c r="G23" s="58"/>
      <c r="H23" s="58"/>
      <c r="I23" s="58"/>
      <c r="J23" s="58"/>
      <c r="K23" s="58"/>
      <c r="L23" s="58"/>
      <c r="M23" s="42">
        <f>4.5*0.6*0.25*2+0.5*0.6*0.25*2+4*0.5*0.25</f>
        <v>2</v>
      </c>
      <c r="N23" s="46">
        <v>2</v>
      </c>
      <c r="Q23" s="6"/>
    </row>
    <row r="24" spans="1:17" ht="32.1" customHeight="1">
      <c r="A24" s="122">
        <v>10</v>
      </c>
      <c r="B24" s="127" t="s">
        <v>80</v>
      </c>
      <c r="C24" s="126" t="s">
        <v>85</v>
      </c>
      <c r="D24" s="128" t="s">
        <v>88</v>
      </c>
      <c r="E24" s="126" t="s">
        <v>89</v>
      </c>
      <c r="F24" s="42" t="s">
        <v>113</v>
      </c>
      <c r="G24" s="58"/>
      <c r="H24" s="58"/>
      <c r="I24" s="58"/>
      <c r="J24" s="58"/>
      <c r="K24" s="58"/>
      <c r="L24" s="58"/>
      <c r="M24" s="42">
        <f>((4.25*0.6*2+0.6*0.6*2)*2+4.5*1)*1.15*1.72</f>
        <v>31.92</v>
      </c>
      <c r="N24" s="46">
        <v>32</v>
      </c>
      <c r="Q24" s="6"/>
    </row>
    <row r="25" spans="1:17" s="164" customFormat="1" ht="32.1" customHeight="1">
      <c r="A25" s="122">
        <v>11</v>
      </c>
      <c r="B25" s="165" t="s">
        <v>97</v>
      </c>
      <c r="C25" s="166" t="s">
        <v>95</v>
      </c>
      <c r="D25" s="132" t="s">
        <v>98</v>
      </c>
      <c r="E25" s="167" t="s">
        <v>89</v>
      </c>
      <c r="F25" s="42" t="s">
        <v>121</v>
      </c>
      <c r="G25" s="58"/>
      <c r="H25" s="58"/>
      <c r="I25" s="58"/>
      <c r="J25" s="58"/>
      <c r="K25" s="58"/>
      <c r="L25" s="58"/>
      <c r="M25" s="42">
        <v>360</v>
      </c>
      <c r="N25" s="46">
        <v>360</v>
      </c>
    </row>
    <row r="26" spans="1:17" s="164" customFormat="1" ht="32.1" customHeight="1">
      <c r="A26" s="144">
        <v>12</v>
      </c>
      <c r="B26" s="133" t="s">
        <v>81</v>
      </c>
      <c r="C26" s="137" t="s">
        <v>93</v>
      </c>
      <c r="D26" s="136" t="s">
        <v>90</v>
      </c>
      <c r="E26" s="126" t="s">
        <v>91</v>
      </c>
      <c r="F26" s="42">
        <v>2</v>
      </c>
      <c r="G26" s="58"/>
      <c r="H26" s="58"/>
      <c r="I26" s="58"/>
      <c r="J26" s="58"/>
      <c r="K26" s="58"/>
      <c r="L26" s="58"/>
      <c r="M26" s="42">
        <v>2</v>
      </c>
      <c r="N26" s="46">
        <v>2</v>
      </c>
    </row>
    <row r="27" spans="1:17" s="164" customFormat="1" ht="32.1" customHeight="1">
      <c r="A27" s="144">
        <v>13</v>
      </c>
      <c r="B27" s="173" t="s">
        <v>123</v>
      </c>
      <c r="C27" s="132">
        <v>16.010000000000002</v>
      </c>
      <c r="D27" s="174" t="s">
        <v>124</v>
      </c>
      <c r="E27" s="167" t="s">
        <v>125</v>
      </c>
      <c r="F27" s="42">
        <v>1</v>
      </c>
      <c r="G27" s="58"/>
      <c r="H27" s="58"/>
      <c r="I27" s="58"/>
      <c r="J27" s="58"/>
      <c r="K27" s="58"/>
      <c r="L27" s="58"/>
      <c r="M27" s="42">
        <v>1</v>
      </c>
      <c r="N27" s="46">
        <v>1</v>
      </c>
    </row>
    <row r="28" spans="1:17" ht="32.1" customHeight="1">
      <c r="A28" s="122">
        <v>14</v>
      </c>
      <c r="B28" s="59" t="s">
        <v>118</v>
      </c>
      <c r="C28" s="58" t="s">
        <v>119</v>
      </c>
      <c r="D28" s="58" t="s">
        <v>120</v>
      </c>
      <c r="E28" s="51" t="s">
        <v>49</v>
      </c>
      <c r="F28" s="42" t="s">
        <v>122</v>
      </c>
      <c r="G28" s="58"/>
      <c r="H28" s="58"/>
      <c r="I28" s="58"/>
      <c r="J28" s="58"/>
      <c r="K28" s="58"/>
      <c r="L28" s="58"/>
      <c r="M28" s="42">
        <f>9860*0.12</f>
        <v>1183.2</v>
      </c>
      <c r="N28" s="46">
        <v>1183.5</v>
      </c>
      <c r="Q28" s="6"/>
    </row>
    <row r="29" spans="1:17" s="6" customFormat="1" ht="22.5" customHeight="1">
      <c r="A29" s="55"/>
      <c r="B29" s="54" t="s">
        <v>101</v>
      </c>
      <c r="C29" s="56"/>
      <c r="D29" s="55"/>
      <c r="E29" s="55"/>
      <c r="F29" s="48"/>
      <c r="G29" s="49"/>
      <c r="H29" s="49"/>
      <c r="I29" s="47"/>
      <c r="J29" s="48"/>
      <c r="K29" s="48"/>
      <c r="L29" s="48"/>
      <c r="M29" s="48"/>
      <c r="N29" s="48"/>
    </row>
    <row r="30" spans="1:17" s="6" customFormat="1" ht="32.1" customHeight="1">
      <c r="A30" s="58">
        <v>15</v>
      </c>
      <c r="B30" s="59" t="s">
        <v>19</v>
      </c>
      <c r="C30" s="41" t="s">
        <v>18</v>
      </c>
      <c r="D30" s="58" t="s">
        <v>20</v>
      </c>
      <c r="E30" s="51" t="s">
        <v>49</v>
      </c>
      <c r="F30" s="42" t="s">
        <v>115</v>
      </c>
      <c r="G30" s="60"/>
      <c r="H30" s="60"/>
      <c r="I30" s="61"/>
      <c r="J30" s="62"/>
      <c r="K30" s="62"/>
      <c r="L30" s="62"/>
      <c r="M30" s="42">
        <f>(3.5*20+4*80)+4*45.5+3.5*29+5*47</f>
        <v>908.5</v>
      </c>
      <c r="N30" s="51">
        <v>908.5</v>
      </c>
    </row>
    <row r="31" spans="1:17" s="6" customFormat="1" ht="36.75" customHeight="1">
      <c r="A31" s="50">
        <v>16</v>
      </c>
      <c r="B31" s="57" t="s">
        <v>52</v>
      </c>
      <c r="C31" s="41" t="s">
        <v>53</v>
      </c>
      <c r="D31" s="114" t="s">
        <v>54</v>
      </c>
      <c r="E31" s="51" t="s">
        <v>49</v>
      </c>
      <c r="F31" s="51" t="s">
        <v>128</v>
      </c>
      <c r="G31" s="60"/>
      <c r="H31" s="60"/>
      <c r="I31" s="61"/>
      <c r="J31" s="62"/>
      <c r="K31" s="62"/>
      <c r="L31" s="62"/>
      <c r="M31" s="51">
        <f>7*54+6.25*30+15*7</f>
        <v>670.5</v>
      </c>
      <c r="N31" s="51">
        <v>670.5</v>
      </c>
    </row>
    <row r="32" spans="1:17" s="6" customFormat="1" ht="32.1" customHeight="1">
      <c r="A32" s="185">
        <v>17</v>
      </c>
      <c r="B32" s="63" t="s">
        <v>22</v>
      </c>
      <c r="C32" s="41" t="s">
        <v>21</v>
      </c>
      <c r="D32" s="51"/>
      <c r="E32" s="51"/>
      <c r="F32" s="51"/>
      <c r="G32" s="64"/>
      <c r="H32" s="64"/>
      <c r="I32" s="58"/>
      <c r="J32" s="51"/>
      <c r="K32" s="51"/>
      <c r="L32" s="51"/>
      <c r="M32" s="65"/>
      <c r="N32" s="65"/>
    </row>
    <row r="33" spans="1:16" s="6" customFormat="1" ht="37.5" customHeight="1">
      <c r="A33" s="186"/>
      <c r="B33" s="63" t="s">
        <v>24</v>
      </c>
      <c r="C33" s="41" t="s">
        <v>23</v>
      </c>
      <c r="D33" s="51" t="s">
        <v>25</v>
      </c>
      <c r="E33" s="51" t="s">
        <v>49</v>
      </c>
      <c r="F33" s="42" t="s">
        <v>127</v>
      </c>
      <c r="G33" s="64"/>
      <c r="H33" s="64"/>
      <c r="I33" s="58"/>
      <c r="J33" s="51"/>
      <c r="K33" s="51"/>
      <c r="L33" s="51"/>
      <c r="M33" s="42">
        <f>3.5*20+4*80+7*54+6.25*30+4*45.5+3.5*29+5*47+15*7</f>
        <v>1579</v>
      </c>
      <c r="N33" s="42">
        <v>1579</v>
      </c>
    </row>
    <row r="34" spans="1:16" s="6" customFormat="1" ht="30.75" customHeight="1">
      <c r="A34" s="39">
        <v>18</v>
      </c>
      <c r="B34" s="59" t="s">
        <v>56</v>
      </c>
      <c r="C34" s="41" t="s">
        <v>57</v>
      </c>
      <c r="D34" s="58" t="s">
        <v>58</v>
      </c>
      <c r="E34" s="51" t="s">
        <v>59</v>
      </c>
      <c r="F34" s="51" t="s">
        <v>126</v>
      </c>
      <c r="G34" s="64"/>
      <c r="H34" s="64"/>
      <c r="I34" s="58"/>
      <c r="J34" s="51"/>
      <c r="K34" s="51"/>
      <c r="L34" s="51"/>
      <c r="M34" s="51">
        <f>((7*54+6.25*30+7*15)*0.02)/0.4141</f>
        <v>32.380000000000003</v>
      </c>
      <c r="N34" s="42">
        <v>32.5</v>
      </c>
      <c r="P34" s="6">
        <f>(7*54+30*6.25)*0.1</f>
        <v>56.55</v>
      </c>
    </row>
    <row r="35" spans="1:16" s="6" customFormat="1" ht="11.25" customHeight="1">
      <c r="A35" s="155"/>
      <c r="B35" s="2"/>
      <c r="C35" s="157"/>
      <c r="D35" s="158"/>
      <c r="E35" s="159"/>
      <c r="F35" s="24"/>
      <c r="G35" s="24"/>
      <c r="H35" s="24"/>
      <c r="I35" s="25"/>
      <c r="J35" s="156"/>
      <c r="K35" s="156"/>
      <c r="L35" s="156"/>
      <c r="M35" s="156"/>
      <c r="N35" s="158"/>
    </row>
    <row r="36" spans="1:16" s="32" customFormat="1" ht="20.25" customHeight="1">
      <c r="A36" s="155"/>
      <c r="B36" s="160"/>
      <c r="C36" s="157"/>
      <c r="D36" s="160" t="s">
        <v>129</v>
      </c>
      <c r="E36" s="159"/>
      <c r="F36" s="161"/>
      <c r="G36" s="161"/>
      <c r="H36" s="161"/>
      <c r="I36" s="161"/>
      <c r="J36" s="156"/>
      <c r="K36" s="156"/>
      <c r="L36" s="156"/>
      <c r="M36" s="156"/>
      <c r="N36" s="160"/>
    </row>
    <row r="37" spans="1:16" s="115" customFormat="1" ht="18" customHeight="1">
      <c r="A37" s="155"/>
      <c r="B37" s="158"/>
      <c r="C37" s="157"/>
      <c r="D37" s="158" t="s">
        <v>38</v>
      </c>
      <c r="E37" s="159"/>
      <c r="F37" s="26"/>
      <c r="G37" s="26"/>
      <c r="H37" s="26"/>
      <c r="I37" s="26"/>
      <c r="J37" s="156"/>
      <c r="K37" s="156"/>
      <c r="L37" s="156"/>
      <c r="M37" s="156"/>
      <c r="N37" s="162"/>
    </row>
    <row r="38" spans="1:16" s="6" customFormat="1" ht="18.75" customHeight="1">
      <c r="A38" s="155"/>
      <c r="B38" s="160"/>
      <c r="C38" s="157"/>
      <c r="D38" s="160"/>
      <c r="E38" s="159"/>
      <c r="F38" s="26"/>
      <c r="G38" s="26"/>
      <c r="H38" s="26"/>
      <c r="I38" s="26"/>
      <c r="J38" s="156"/>
      <c r="K38" s="156"/>
      <c r="L38" s="156"/>
      <c r="M38" s="156"/>
      <c r="N38" s="162"/>
    </row>
    <row r="39" spans="1:16" s="6" customFormat="1" ht="16.5" customHeight="1">
      <c r="A39" s="155"/>
      <c r="B39" s="160"/>
      <c r="C39" s="157"/>
      <c r="D39" s="160"/>
      <c r="E39" s="159"/>
      <c r="F39" s="26"/>
      <c r="G39" s="26"/>
      <c r="H39" s="26"/>
      <c r="I39" s="26"/>
      <c r="J39" s="156"/>
      <c r="K39" s="156"/>
      <c r="L39" s="156"/>
      <c r="M39" s="156"/>
      <c r="N39" s="162"/>
    </row>
    <row r="40" spans="1:16" s="2" customFormat="1" ht="16.5">
      <c r="A40" s="155"/>
      <c r="B40" s="160"/>
      <c r="C40" s="157"/>
      <c r="D40" s="160"/>
      <c r="E40" s="159"/>
      <c r="F40" s="26"/>
      <c r="G40" s="26"/>
      <c r="H40" s="26"/>
      <c r="I40" s="26"/>
      <c r="J40" s="156"/>
      <c r="K40" s="156"/>
      <c r="L40" s="156"/>
      <c r="M40" s="156"/>
      <c r="N40" s="162"/>
    </row>
    <row r="41" spans="1:16" s="2" customFormat="1" ht="16.5">
      <c r="A41" s="155"/>
      <c r="B41" s="158"/>
      <c r="C41" s="157"/>
      <c r="D41" s="158" t="s">
        <v>46</v>
      </c>
      <c r="E41" s="159"/>
      <c r="F41" s="26"/>
      <c r="G41" s="26"/>
      <c r="H41" s="26"/>
      <c r="I41" s="26"/>
      <c r="J41" s="156"/>
      <c r="K41" s="156"/>
      <c r="L41" s="156"/>
      <c r="M41" s="156"/>
      <c r="N41" s="162"/>
    </row>
    <row r="42" spans="1:16" s="2" customFormat="1" ht="16.5">
      <c r="A42" s="155"/>
      <c r="B42" s="160"/>
      <c r="C42" s="157"/>
      <c r="D42" s="160" t="s">
        <v>47</v>
      </c>
      <c r="E42" s="159"/>
      <c r="F42" s="27"/>
      <c r="G42" s="27"/>
      <c r="H42" s="27"/>
      <c r="I42" s="27"/>
      <c r="J42" s="27"/>
      <c r="K42" s="27"/>
      <c r="L42" s="27"/>
      <c r="M42" s="27"/>
      <c r="N42" s="162"/>
    </row>
    <row r="43" spans="1:16" s="2" customFormat="1" ht="16.5">
      <c r="A43" s="15"/>
      <c r="B43" s="30"/>
      <c r="C43" s="26"/>
      <c r="D43" s="30"/>
      <c r="E43" s="27"/>
      <c r="F43" s="27"/>
      <c r="G43" s="27"/>
      <c r="H43" s="27"/>
      <c r="I43" s="27"/>
      <c r="J43" s="27"/>
      <c r="K43" s="27"/>
      <c r="L43" s="27"/>
      <c r="M43" s="27"/>
      <c r="N43" s="30"/>
    </row>
    <row r="44" spans="1:16" s="2" customFormat="1" ht="16.5">
      <c r="A44" s="15"/>
      <c r="B44" s="121"/>
      <c r="C44" s="121"/>
      <c r="D44" s="121"/>
      <c r="E44" s="121"/>
      <c r="F44" s="121"/>
      <c r="G44" s="27"/>
      <c r="H44" s="27"/>
      <c r="I44" s="27"/>
      <c r="J44" s="27"/>
      <c r="K44" s="27"/>
      <c r="L44" s="27"/>
      <c r="M44" s="27"/>
      <c r="N44" s="27"/>
    </row>
    <row r="45" spans="1:16" s="2" customFormat="1" ht="16.5" customHeight="1">
      <c r="A45" s="15"/>
      <c r="D45" s="121"/>
      <c r="E45" s="121"/>
      <c r="F45" s="121"/>
      <c r="G45" s="17"/>
      <c r="H45" s="18"/>
      <c r="I45" s="15"/>
      <c r="J45" s="19"/>
      <c r="K45" s="19"/>
      <c r="L45" s="19"/>
      <c r="M45" s="19"/>
      <c r="N45" s="19"/>
    </row>
    <row r="46" spans="1:16" s="2" customFormat="1">
      <c r="A46" s="15"/>
      <c r="D46" s="121"/>
      <c r="E46" s="121"/>
      <c r="F46" s="121"/>
      <c r="G46" s="17"/>
      <c r="H46" s="18"/>
      <c r="I46" s="15"/>
      <c r="J46" s="19"/>
      <c r="K46" s="19"/>
      <c r="L46" s="19"/>
      <c r="M46" s="19"/>
      <c r="N46" s="19"/>
    </row>
    <row r="47" spans="1:16" s="2" customFormat="1">
      <c r="A47" s="15"/>
      <c r="D47" s="121"/>
      <c r="E47" s="121"/>
      <c r="F47" s="121"/>
      <c r="G47" s="17"/>
      <c r="H47" s="18"/>
      <c r="I47" s="15"/>
      <c r="J47" s="19"/>
      <c r="K47" s="19"/>
      <c r="L47" s="19"/>
      <c r="M47" s="19"/>
      <c r="N47" s="19"/>
    </row>
    <row r="48" spans="1:16" s="2" customFormat="1">
      <c r="A48" s="15"/>
      <c r="D48" s="121"/>
      <c r="E48" s="121"/>
      <c r="F48" s="121"/>
      <c r="G48" s="17"/>
      <c r="H48" s="18"/>
      <c r="I48" s="15"/>
      <c r="J48" s="19"/>
      <c r="K48" s="19"/>
      <c r="L48" s="19"/>
      <c r="M48" s="19"/>
      <c r="N48" s="19"/>
    </row>
    <row r="49" spans="1:14" s="2" customFormat="1" ht="20.25" customHeight="1">
      <c r="A49" s="15"/>
      <c r="D49" s="121"/>
      <c r="E49" s="121"/>
      <c r="F49" s="121"/>
      <c r="G49" s="17"/>
      <c r="H49" s="18"/>
      <c r="I49" s="15"/>
      <c r="J49" s="19"/>
      <c r="K49" s="19"/>
      <c r="L49" s="19"/>
      <c r="M49" s="19"/>
      <c r="N49" s="19"/>
    </row>
    <row r="50" spans="1:14" s="2" customFormat="1" ht="20.25" customHeight="1">
      <c r="A50" s="15"/>
      <c r="D50" s="121"/>
      <c r="E50" s="121"/>
      <c r="F50" s="121"/>
      <c r="G50" s="17"/>
      <c r="H50" s="18"/>
      <c r="I50" s="15"/>
      <c r="J50" s="19"/>
      <c r="K50" s="19"/>
      <c r="L50" s="19"/>
      <c r="M50" s="19"/>
      <c r="N50" s="19"/>
    </row>
    <row r="51" spans="1:14" s="2" customFormat="1">
      <c r="A51" s="15"/>
      <c r="B51" s="121"/>
      <c r="D51" s="121"/>
      <c r="E51" s="121"/>
      <c r="F51" s="121"/>
      <c r="G51" s="17"/>
      <c r="H51" s="18"/>
      <c r="I51" s="15"/>
      <c r="J51" s="19"/>
      <c r="K51" s="19"/>
      <c r="L51" s="19"/>
      <c r="M51" s="19"/>
      <c r="N51" s="19"/>
    </row>
    <row r="52" spans="1:14" s="2" customFormat="1">
      <c r="A52" s="15"/>
      <c r="B52" s="121"/>
      <c r="D52" s="121"/>
      <c r="E52" s="15"/>
      <c r="F52" s="17"/>
      <c r="G52" s="17"/>
      <c r="H52" s="18"/>
      <c r="I52" s="15"/>
      <c r="J52" s="19"/>
      <c r="K52" s="19"/>
      <c r="L52" s="19"/>
      <c r="M52" s="19"/>
      <c r="N52" s="19"/>
    </row>
    <row r="53" spans="1:14" s="2" customFormat="1">
      <c r="A53" s="15"/>
      <c r="B53" s="33"/>
      <c r="C53" s="33"/>
      <c r="D53" s="33"/>
      <c r="E53" s="15"/>
      <c r="F53" s="17"/>
      <c r="G53" s="17"/>
      <c r="H53" s="18"/>
      <c r="I53" s="15"/>
      <c r="J53" s="19"/>
      <c r="K53" s="19"/>
      <c r="L53" s="19"/>
      <c r="M53" s="19"/>
      <c r="N53" s="19"/>
    </row>
    <row r="54" spans="1:14" s="2" customFormat="1">
      <c r="A54" s="15"/>
      <c r="B54" s="177"/>
      <c r="C54" s="177"/>
      <c r="D54" s="177"/>
      <c r="E54" s="15"/>
      <c r="F54" s="17"/>
      <c r="G54" s="17"/>
      <c r="H54" s="18"/>
      <c r="I54" s="15"/>
      <c r="J54" s="19"/>
      <c r="K54" s="19"/>
      <c r="L54" s="19"/>
      <c r="M54" s="19"/>
      <c r="N54" s="19"/>
    </row>
    <row r="55" spans="1:14" s="2" customFormat="1">
      <c r="A55" s="15"/>
      <c r="B55" s="16"/>
      <c r="C55" s="16"/>
      <c r="D55" s="15"/>
      <c r="E55" s="15"/>
      <c r="F55" s="17"/>
      <c r="G55" s="17"/>
      <c r="H55" s="18"/>
      <c r="I55" s="15"/>
      <c r="J55" s="19"/>
      <c r="K55" s="19"/>
      <c r="L55" s="19"/>
      <c r="M55" s="19"/>
      <c r="N55" s="19"/>
    </row>
    <row r="56" spans="1:14" s="2" customFormat="1">
      <c r="A56" s="15"/>
      <c r="B56" s="16"/>
      <c r="C56" s="16"/>
      <c r="D56" s="15"/>
      <c r="E56" s="15"/>
      <c r="F56" s="17"/>
      <c r="G56" s="17"/>
      <c r="H56" s="18"/>
      <c r="I56" s="15"/>
      <c r="J56" s="19"/>
      <c r="K56" s="19"/>
      <c r="L56" s="19"/>
      <c r="M56" s="19"/>
      <c r="N56" s="19"/>
    </row>
    <row r="57" spans="1:14" s="2" customFormat="1">
      <c r="A57" s="15"/>
      <c r="B57" s="16"/>
      <c r="C57" s="16"/>
      <c r="D57" s="15"/>
      <c r="E57" s="15"/>
      <c r="F57" s="17"/>
      <c r="G57" s="17"/>
      <c r="H57" s="18"/>
      <c r="I57" s="15"/>
      <c r="J57" s="19"/>
      <c r="K57" s="19"/>
      <c r="L57" s="19"/>
      <c r="M57" s="19"/>
      <c r="N57" s="19"/>
    </row>
    <row r="58" spans="1:14" s="2" customFormat="1">
      <c r="A58" s="15"/>
      <c r="B58" s="16"/>
      <c r="C58" s="16"/>
      <c r="D58" s="15"/>
      <c r="E58" s="15"/>
      <c r="F58" s="17"/>
      <c r="G58" s="17"/>
      <c r="H58" s="18"/>
      <c r="I58" s="15"/>
      <c r="J58" s="19"/>
      <c r="K58" s="19"/>
      <c r="L58" s="19"/>
      <c r="M58" s="19"/>
      <c r="N58" s="19"/>
    </row>
    <row r="59" spans="1:14" s="2" customFormat="1">
      <c r="A59" s="15"/>
      <c r="B59" s="16"/>
      <c r="C59" s="16"/>
      <c r="D59" s="15"/>
      <c r="E59" s="15"/>
      <c r="F59" s="17"/>
      <c r="G59" s="17"/>
      <c r="H59" s="18"/>
      <c r="I59" s="15"/>
      <c r="J59" s="19"/>
      <c r="K59" s="19"/>
      <c r="L59" s="19"/>
      <c r="M59" s="19"/>
      <c r="N59" s="19"/>
    </row>
    <row r="60" spans="1:14" s="2" customFormat="1">
      <c r="A60" s="15"/>
      <c r="B60" s="16"/>
      <c r="C60" s="16"/>
      <c r="D60" s="15"/>
      <c r="E60" s="15"/>
      <c r="F60" s="17"/>
      <c r="G60" s="17"/>
      <c r="H60" s="18"/>
      <c r="I60" s="15"/>
      <c r="J60" s="19"/>
      <c r="K60" s="19"/>
      <c r="L60" s="19"/>
      <c r="M60" s="19"/>
      <c r="N60" s="19"/>
    </row>
    <row r="61" spans="1:14" s="2" customFormat="1">
      <c r="A61" s="15"/>
      <c r="B61" s="16"/>
      <c r="C61" s="16"/>
      <c r="D61" s="15"/>
      <c r="E61" s="15"/>
      <c r="F61" s="17"/>
      <c r="G61" s="17"/>
      <c r="H61" s="18"/>
      <c r="I61" s="15"/>
      <c r="J61" s="19"/>
      <c r="K61" s="19"/>
      <c r="L61" s="19"/>
      <c r="M61" s="19"/>
      <c r="N61" s="19"/>
    </row>
    <row r="62" spans="1:14" s="2" customFormat="1">
      <c r="A62" s="15"/>
      <c r="B62" s="16"/>
      <c r="C62" s="16"/>
      <c r="D62" s="15"/>
      <c r="E62" s="15"/>
      <c r="F62" s="17"/>
      <c r="G62" s="17"/>
      <c r="H62" s="18"/>
      <c r="I62" s="15"/>
      <c r="J62" s="19"/>
      <c r="K62" s="19"/>
      <c r="L62" s="19"/>
      <c r="M62" s="19"/>
      <c r="N62" s="19"/>
    </row>
    <row r="63" spans="1:14" s="2" customFormat="1">
      <c r="A63" s="15"/>
      <c r="B63" s="16"/>
      <c r="C63" s="16"/>
      <c r="D63" s="15"/>
      <c r="E63" s="15"/>
      <c r="F63" s="17"/>
      <c r="G63" s="17"/>
      <c r="H63" s="18"/>
      <c r="I63" s="15"/>
      <c r="J63" s="19"/>
      <c r="K63" s="19"/>
      <c r="L63" s="19"/>
      <c r="M63" s="19"/>
      <c r="N63" s="19"/>
    </row>
    <row r="64" spans="1:14" s="2" customFormat="1">
      <c r="A64" s="15"/>
      <c r="B64" s="8"/>
      <c r="C64" s="8"/>
      <c r="D64" s="15"/>
      <c r="E64" s="15"/>
      <c r="F64" s="17"/>
      <c r="G64" s="17"/>
      <c r="H64" s="18"/>
      <c r="I64" s="15"/>
      <c r="J64" s="19"/>
      <c r="K64" s="19"/>
      <c r="L64" s="19"/>
      <c r="M64" s="19"/>
      <c r="N64" s="19"/>
    </row>
    <row r="65" spans="1:14" s="2" customFormat="1">
      <c r="A65" s="6"/>
      <c r="B65" s="8"/>
      <c r="C65" s="8"/>
      <c r="D65" s="15"/>
      <c r="E65" s="15"/>
      <c r="F65" s="17"/>
      <c r="G65" s="10"/>
      <c r="H65" s="13"/>
      <c r="I65" s="6"/>
      <c r="J65" s="12"/>
      <c r="K65" s="12"/>
      <c r="L65" s="12"/>
      <c r="M65" s="12"/>
      <c r="N65" s="12"/>
    </row>
    <row r="66" spans="1:14" s="2" customFormat="1">
      <c r="A66" s="6"/>
      <c r="B66" s="8"/>
      <c r="C66" s="8"/>
      <c r="D66" s="6"/>
      <c r="E66" s="6"/>
      <c r="F66" s="10"/>
      <c r="G66" s="10"/>
      <c r="H66" s="13"/>
      <c r="I66" s="6"/>
      <c r="J66" s="12"/>
      <c r="K66" s="12"/>
      <c r="L66" s="12"/>
      <c r="M66" s="12"/>
      <c r="N66" s="12"/>
    </row>
    <row r="67" spans="1:14" s="2" customFormat="1">
      <c r="A67" s="6"/>
      <c r="B67" s="8"/>
      <c r="C67" s="8"/>
      <c r="D67" s="6"/>
      <c r="E67" s="6"/>
      <c r="F67" s="10"/>
      <c r="G67" s="10"/>
      <c r="H67" s="13"/>
      <c r="I67" s="6"/>
      <c r="J67" s="12"/>
      <c r="K67" s="12"/>
      <c r="L67" s="12"/>
      <c r="M67" s="12"/>
      <c r="N67" s="12"/>
    </row>
    <row r="68" spans="1:14" s="2" customFormat="1">
      <c r="A68" s="6"/>
      <c r="B68" s="8"/>
      <c r="C68" s="8"/>
      <c r="D68" s="6"/>
      <c r="E68" s="6"/>
      <c r="F68" s="10"/>
      <c r="G68" s="10"/>
      <c r="H68" s="13"/>
      <c r="I68" s="6"/>
      <c r="J68" s="12"/>
      <c r="K68" s="12"/>
      <c r="L68" s="12"/>
      <c r="M68" s="12"/>
      <c r="N68" s="12"/>
    </row>
    <row r="69" spans="1:14" s="2" customFormat="1">
      <c r="A69" s="6"/>
      <c r="B69" s="8"/>
      <c r="C69" s="8"/>
      <c r="D69" s="6"/>
      <c r="E69" s="6"/>
      <c r="F69" s="10"/>
      <c r="G69" s="10"/>
      <c r="H69" s="13"/>
      <c r="I69" s="6"/>
      <c r="J69" s="12"/>
      <c r="K69" s="12"/>
      <c r="L69" s="12"/>
      <c r="M69" s="12"/>
      <c r="N69" s="12"/>
    </row>
    <row r="70" spans="1:14" s="2" customFormat="1">
      <c r="A70" s="6"/>
      <c r="B70" s="8"/>
      <c r="C70" s="8"/>
      <c r="D70" s="6"/>
      <c r="E70" s="6"/>
      <c r="F70" s="10"/>
      <c r="G70" s="10"/>
      <c r="H70" s="13"/>
      <c r="I70" s="6"/>
      <c r="J70" s="12"/>
      <c r="K70" s="12"/>
      <c r="L70" s="12"/>
      <c r="M70" s="12"/>
      <c r="N70" s="12"/>
    </row>
  </sheetData>
  <dataConsolidate/>
  <mergeCells count="18">
    <mergeCell ref="A9:N9"/>
    <mergeCell ref="F7:N7"/>
    <mergeCell ref="F8:N8"/>
    <mergeCell ref="F4:O4"/>
    <mergeCell ref="F5:O5"/>
    <mergeCell ref="F6:O6"/>
    <mergeCell ref="B54:D54"/>
    <mergeCell ref="N11:N12"/>
    <mergeCell ref="B13:N13"/>
    <mergeCell ref="A11:A12"/>
    <mergeCell ref="B11:B12"/>
    <mergeCell ref="C11:C12"/>
    <mergeCell ref="D11:D12"/>
    <mergeCell ref="E11:E12"/>
    <mergeCell ref="F11:F12"/>
    <mergeCell ref="M11:M12"/>
    <mergeCell ref="A32:A33"/>
    <mergeCell ref="B21:N21"/>
  </mergeCells>
  <pageMargins left="0.39370078740157499" right="0.35433070866141703" top="0.511811023622047" bottom="0.35433070866141703" header="0.23622047244094499" footer="0.196850393700787"/>
  <pageSetup paperSize="9" scale="59" fitToHeight="30" orientation="portrait" useFirstPageNumber="1" r:id="rId1"/>
  <headerFooter alignWithMargins="0">
    <oddHeader xml:space="preserve">&amp;R
</oddHeader>
    <oddFooter>&amp;L3</oddFooter>
  </headerFooter>
  <rowBreaks count="1" manualBreakCount="1">
    <brk id="42" max="12" man="1"/>
  </rowBreaks>
  <drawing r:id="rId2"/>
</worksheet>
</file>

<file path=xl/worksheets/sheet2.xml><?xml version="1.0" encoding="utf-8"?>
<worksheet xmlns="http://schemas.openxmlformats.org/spreadsheetml/2006/main" xmlns:r="http://schemas.openxmlformats.org/officeDocument/2006/relationships">
  <dimension ref="A4:T87"/>
  <sheetViews>
    <sheetView showZeros="0" tabSelected="1" view="pageBreakPreview" topLeftCell="A46" zoomScale="115" zoomScaleNormal="100" zoomScaleSheetLayoutView="115" workbookViewId="0">
      <selection activeCell="A46" sqref="A46:N46"/>
    </sheetView>
  </sheetViews>
  <sheetFormatPr defaultColWidth="8" defaultRowHeight="15.75"/>
  <cols>
    <col min="1" max="1" width="5.140625" style="6" customWidth="1"/>
    <col min="2" max="2" width="46.28515625" style="8" customWidth="1"/>
    <col min="3" max="3" width="10.85546875" style="8" customWidth="1"/>
    <col min="4" max="4" width="12.42578125" style="6" customWidth="1"/>
    <col min="5" max="5" width="8.140625" style="6" customWidth="1"/>
    <col min="6" max="6" width="10.140625" style="10" customWidth="1"/>
    <col min="7" max="7" width="13.28515625" style="10" hidden="1" customWidth="1"/>
    <col min="8" max="8" width="13" style="13" hidden="1" customWidth="1"/>
    <col min="9" max="9" width="14.28515625" style="6" hidden="1" customWidth="1"/>
    <col min="10" max="10" width="13.42578125" style="12" hidden="1" customWidth="1"/>
    <col min="11" max="12" width="12.42578125" style="12" hidden="1" customWidth="1"/>
    <col min="13" max="13" width="8.42578125" style="12" customWidth="1"/>
    <col min="14" max="14" width="9.28515625" style="12" customWidth="1"/>
    <col min="15" max="15" width="12.5703125" style="34" customWidth="1"/>
    <col min="16" max="16" width="8" style="1"/>
    <col min="17" max="17" width="10" style="1" bestFit="1" customWidth="1"/>
    <col min="18" max="16384" width="8" style="1"/>
  </cols>
  <sheetData>
    <row r="4" spans="1:20">
      <c r="D4" s="1"/>
    </row>
    <row r="5" spans="1:20" ht="15.75" customHeight="1">
      <c r="A5" s="3" t="s">
        <v>2</v>
      </c>
      <c r="B5" s="3"/>
      <c r="C5" s="3"/>
      <c r="D5" s="1"/>
      <c r="E5" s="7" t="s">
        <v>3</v>
      </c>
      <c r="F5" s="192" t="s">
        <v>132</v>
      </c>
      <c r="G5" s="192"/>
      <c r="H5" s="192"/>
      <c r="I5" s="192"/>
      <c r="J5" s="192"/>
      <c r="K5" s="192"/>
      <c r="L5" s="192"/>
      <c r="M5" s="192"/>
      <c r="N5" s="192"/>
      <c r="O5" s="192"/>
      <c r="P5" s="3"/>
      <c r="Q5" s="3"/>
      <c r="R5" s="3"/>
      <c r="S5" s="3"/>
      <c r="T5" s="5"/>
    </row>
    <row r="6" spans="1:20" ht="15.75" customHeight="1">
      <c r="A6" s="3" t="s">
        <v>4</v>
      </c>
      <c r="B6" s="3"/>
      <c r="C6" s="3"/>
      <c r="D6" s="1"/>
      <c r="E6" s="9"/>
      <c r="F6" s="192" t="s">
        <v>133</v>
      </c>
      <c r="G6" s="192"/>
      <c r="H6" s="192"/>
      <c r="I6" s="192"/>
      <c r="J6" s="192"/>
      <c r="K6" s="192"/>
      <c r="L6" s="192"/>
      <c r="M6" s="192"/>
      <c r="N6" s="192"/>
      <c r="O6" s="192"/>
      <c r="P6" s="3"/>
      <c r="Q6" s="3"/>
      <c r="S6" s="3"/>
      <c r="T6" s="8"/>
    </row>
    <row r="7" spans="1:20" ht="15.75" customHeight="1">
      <c r="A7" s="3" t="s">
        <v>26</v>
      </c>
      <c r="B7" s="3"/>
      <c r="C7" s="3"/>
      <c r="D7" s="1"/>
      <c r="F7" s="193" t="s">
        <v>134</v>
      </c>
      <c r="G7" s="193"/>
      <c r="H7" s="193"/>
      <c r="I7" s="193"/>
      <c r="J7" s="193"/>
      <c r="K7" s="193"/>
      <c r="L7" s="193"/>
      <c r="M7" s="193"/>
      <c r="N7" s="193"/>
      <c r="O7" s="193"/>
      <c r="P7" s="3"/>
      <c r="Q7" s="3"/>
      <c r="S7" s="3"/>
      <c r="T7" s="8"/>
    </row>
    <row r="8" spans="1:20">
      <c r="A8" s="3" t="s">
        <v>27</v>
      </c>
      <c r="B8" s="3"/>
      <c r="C8" s="3"/>
      <c r="D8" s="1"/>
      <c r="F8" s="191"/>
      <c r="G8" s="191"/>
      <c r="H8" s="191"/>
      <c r="I8" s="191"/>
      <c r="J8" s="191"/>
      <c r="K8" s="191"/>
      <c r="L8" s="191"/>
      <c r="M8" s="191"/>
      <c r="N8" s="191"/>
      <c r="O8" s="191"/>
      <c r="P8" s="3"/>
      <c r="Q8" s="3"/>
      <c r="S8" s="3"/>
      <c r="T8" s="8"/>
    </row>
    <row r="9" spans="1:20">
      <c r="A9" s="3" t="s">
        <v>28</v>
      </c>
      <c r="B9" s="3"/>
      <c r="C9" s="3"/>
      <c r="D9" s="1"/>
      <c r="F9" s="191"/>
      <c r="G9" s="191"/>
      <c r="H9" s="191"/>
      <c r="I9" s="191"/>
      <c r="J9" s="191"/>
      <c r="K9" s="191"/>
      <c r="L9" s="191"/>
      <c r="M9" s="191"/>
      <c r="N9" s="191"/>
      <c r="O9" s="191"/>
      <c r="P9" s="3"/>
      <c r="Q9" s="3"/>
      <c r="S9" s="3"/>
      <c r="T9" s="8"/>
    </row>
    <row r="10" spans="1:20">
      <c r="D10" s="1"/>
      <c r="H10" s="11"/>
      <c r="I10" s="4"/>
      <c r="N10" s="6"/>
      <c r="O10" s="35"/>
    </row>
    <row r="11" spans="1:20" ht="26.25" customHeight="1">
      <c r="A11" s="190" t="s">
        <v>131</v>
      </c>
      <c r="B11" s="190"/>
      <c r="C11" s="190"/>
      <c r="D11" s="190"/>
      <c r="E11" s="190"/>
      <c r="F11" s="190"/>
      <c r="G11" s="190"/>
      <c r="H11" s="190"/>
      <c r="I11" s="190"/>
      <c r="J11" s="190"/>
      <c r="K11" s="190"/>
      <c r="L11" s="190"/>
      <c r="M11" s="190"/>
      <c r="N11" s="190"/>
      <c r="O11" s="190"/>
    </row>
    <row r="12" spans="1:20" ht="12.75" customHeight="1">
      <c r="B12" s="9"/>
      <c r="C12" s="9"/>
      <c r="D12" s="22"/>
    </row>
    <row r="13" spans="1:20" ht="16.5">
      <c r="A13" s="205" t="s">
        <v>34</v>
      </c>
      <c r="B13" s="205" t="s">
        <v>8</v>
      </c>
      <c r="C13" s="197" t="s">
        <v>35</v>
      </c>
      <c r="D13" s="205" t="s">
        <v>15</v>
      </c>
      <c r="E13" s="205" t="s">
        <v>12</v>
      </c>
      <c r="F13" s="194" t="s">
        <v>13</v>
      </c>
      <c r="G13" s="76"/>
      <c r="H13" s="77"/>
      <c r="I13" s="78" t="s">
        <v>7</v>
      </c>
      <c r="J13" s="79"/>
      <c r="K13" s="79"/>
      <c r="L13" s="79"/>
      <c r="M13" s="195" t="s">
        <v>14</v>
      </c>
      <c r="N13" s="196" t="s">
        <v>1</v>
      </c>
      <c r="O13" s="196"/>
    </row>
    <row r="14" spans="1:20" ht="16.5">
      <c r="A14" s="205"/>
      <c r="B14" s="205"/>
      <c r="C14" s="198"/>
      <c r="D14" s="205"/>
      <c r="E14" s="205"/>
      <c r="F14" s="194"/>
      <c r="G14" s="80"/>
      <c r="H14" s="81"/>
      <c r="I14" s="82"/>
      <c r="J14" s="83"/>
      <c r="K14" s="83"/>
      <c r="L14" s="83"/>
      <c r="M14" s="195"/>
      <c r="N14" s="83" t="s">
        <v>9</v>
      </c>
      <c r="O14" s="84" t="s">
        <v>10</v>
      </c>
    </row>
    <row r="15" spans="1:20" ht="18.75" customHeight="1">
      <c r="A15" s="85">
        <v>0</v>
      </c>
      <c r="B15" s="199" t="s">
        <v>60</v>
      </c>
      <c r="C15" s="200"/>
      <c r="D15" s="200"/>
      <c r="E15" s="200"/>
      <c r="F15" s="200"/>
      <c r="G15" s="200"/>
      <c r="H15" s="200"/>
      <c r="I15" s="200"/>
      <c r="J15" s="200"/>
      <c r="K15" s="200"/>
      <c r="L15" s="200"/>
      <c r="M15" s="200"/>
      <c r="N15" s="200"/>
      <c r="O15" s="201"/>
      <c r="R15" s="6"/>
    </row>
    <row r="16" spans="1:20" ht="32.1" customHeight="1">
      <c r="A16" s="39">
        <v>1</v>
      </c>
      <c r="B16" s="40" t="s">
        <v>31</v>
      </c>
      <c r="C16" s="41" t="s">
        <v>30</v>
      </c>
      <c r="D16" s="41" t="s">
        <v>32</v>
      </c>
      <c r="E16" s="41" t="s">
        <v>48</v>
      </c>
      <c r="F16" s="66">
        <f>Προμετρήσεις!N14</f>
        <v>220.5</v>
      </c>
      <c r="G16" s="67"/>
      <c r="H16" s="67"/>
      <c r="I16" s="67"/>
      <c r="J16" s="67"/>
      <c r="K16" s="67"/>
      <c r="L16" s="67"/>
      <c r="M16" s="68">
        <v>1.1000000000000001</v>
      </c>
      <c r="N16" s="68">
        <f>F16*M16</f>
        <v>242.55</v>
      </c>
      <c r="O16" s="69"/>
      <c r="R16" s="6"/>
    </row>
    <row r="17" spans="1:18" ht="32.1" customHeight="1">
      <c r="A17" s="39">
        <v>2</v>
      </c>
      <c r="B17" s="52" t="s">
        <v>42</v>
      </c>
      <c r="C17" s="53" t="s">
        <v>44</v>
      </c>
      <c r="D17" s="53" t="s">
        <v>43</v>
      </c>
      <c r="E17" s="44" t="s">
        <v>48</v>
      </c>
      <c r="F17" s="70">
        <f>Προμετρήσεις!N15</f>
        <v>55</v>
      </c>
      <c r="G17" s="71"/>
      <c r="H17" s="71"/>
      <c r="I17" s="71"/>
      <c r="J17" s="71"/>
      <c r="K17" s="71"/>
      <c r="L17" s="71"/>
      <c r="M17" s="72">
        <v>8.6</v>
      </c>
      <c r="N17" s="68">
        <f>F17*M17</f>
        <v>473</v>
      </c>
      <c r="O17" s="69"/>
      <c r="R17" s="6"/>
    </row>
    <row r="18" spans="1:18" ht="32.1" customHeight="1">
      <c r="A18" s="185">
        <v>3</v>
      </c>
      <c r="B18" s="127" t="s">
        <v>64</v>
      </c>
      <c r="C18" s="126" t="s">
        <v>63</v>
      </c>
      <c r="D18" s="120"/>
      <c r="E18" s="44"/>
      <c r="F18" s="70"/>
      <c r="G18" s="71"/>
      <c r="H18" s="71"/>
      <c r="I18" s="71"/>
      <c r="J18" s="71"/>
      <c r="K18" s="71"/>
      <c r="L18" s="71"/>
      <c r="M18" s="72"/>
      <c r="N18" s="68"/>
      <c r="O18" s="69"/>
      <c r="R18" s="6"/>
    </row>
    <row r="19" spans="1:18" ht="32.1" customHeight="1">
      <c r="A19" s="212"/>
      <c r="B19" s="127" t="s">
        <v>66</v>
      </c>
      <c r="C19" s="126" t="s">
        <v>65</v>
      </c>
      <c r="D19" s="120"/>
      <c r="E19" s="44"/>
      <c r="F19" s="70"/>
      <c r="G19" s="71"/>
      <c r="H19" s="71"/>
      <c r="I19" s="71"/>
      <c r="J19" s="71"/>
      <c r="K19" s="71"/>
      <c r="L19" s="71"/>
      <c r="M19" s="72"/>
      <c r="N19" s="68"/>
      <c r="O19" s="69"/>
      <c r="R19" s="6"/>
    </row>
    <row r="20" spans="1:18" ht="32.1" customHeight="1">
      <c r="A20" s="186"/>
      <c r="B20" s="127" t="s">
        <v>68</v>
      </c>
      <c r="C20" s="126" t="s">
        <v>67</v>
      </c>
      <c r="D20" s="128" t="s">
        <v>69</v>
      </c>
      <c r="E20" s="44" t="s">
        <v>48</v>
      </c>
      <c r="F20" s="70">
        <f>Προμετρήσεις!N16</f>
        <v>3.5</v>
      </c>
      <c r="G20" s="71"/>
      <c r="H20" s="71"/>
      <c r="I20" s="71"/>
      <c r="J20" s="71"/>
      <c r="K20" s="71"/>
      <c r="L20" s="71"/>
      <c r="M20" s="72">
        <v>7.9</v>
      </c>
      <c r="N20" s="68">
        <f>F20*M20</f>
        <v>27.65</v>
      </c>
      <c r="O20" s="69"/>
      <c r="R20" s="6"/>
    </row>
    <row r="21" spans="1:18" ht="32.1" customHeight="1">
      <c r="A21" s="185">
        <v>4</v>
      </c>
      <c r="B21" s="129" t="s">
        <v>70</v>
      </c>
      <c r="C21" s="126" t="s">
        <v>71</v>
      </c>
      <c r="D21" s="128"/>
      <c r="E21" s="44"/>
      <c r="F21" s="70"/>
      <c r="G21" s="71"/>
      <c r="H21" s="71"/>
      <c r="I21" s="71"/>
      <c r="J21" s="71"/>
      <c r="K21" s="71"/>
      <c r="L21" s="71"/>
      <c r="M21" s="72"/>
      <c r="N21" s="68"/>
      <c r="O21" s="69"/>
      <c r="R21" s="6"/>
    </row>
    <row r="22" spans="1:18" ht="32.1" customHeight="1">
      <c r="A22" s="212"/>
      <c r="B22" s="129" t="s">
        <v>66</v>
      </c>
      <c r="C22" s="126" t="s">
        <v>72</v>
      </c>
      <c r="D22" s="128"/>
      <c r="E22" s="44"/>
      <c r="F22" s="70"/>
      <c r="G22" s="71"/>
      <c r="H22" s="71"/>
      <c r="I22" s="71"/>
      <c r="J22" s="71"/>
      <c r="K22" s="71"/>
      <c r="L22" s="71"/>
      <c r="M22" s="72"/>
      <c r="N22" s="68"/>
      <c r="O22" s="69"/>
      <c r="R22" s="6"/>
    </row>
    <row r="23" spans="1:18" ht="32.1" customHeight="1">
      <c r="A23" s="186"/>
      <c r="B23" s="129" t="s">
        <v>68</v>
      </c>
      <c r="C23" s="126" t="s">
        <v>73</v>
      </c>
      <c r="D23" s="128" t="s">
        <v>74</v>
      </c>
      <c r="E23" s="44" t="s">
        <v>48</v>
      </c>
      <c r="F23" s="70">
        <f>Προμετρήσεις!N17</f>
        <v>1</v>
      </c>
      <c r="G23" s="71"/>
      <c r="H23" s="71"/>
      <c r="I23" s="71"/>
      <c r="J23" s="71"/>
      <c r="K23" s="71"/>
      <c r="L23" s="71"/>
      <c r="M23" s="72">
        <v>26.7</v>
      </c>
      <c r="N23" s="68">
        <f>F23*M23</f>
        <v>26.7</v>
      </c>
      <c r="O23" s="69"/>
      <c r="R23" s="6"/>
    </row>
    <row r="24" spans="1:18" ht="32.1" customHeight="1">
      <c r="A24" s="119">
        <v>5</v>
      </c>
      <c r="B24" s="165" t="s">
        <v>75</v>
      </c>
      <c r="C24" s="126">
        <v>5.07</v>
      </c>
      <c r="D24" s="41" t="s">
        <v>76</v>
      </c>
      <c r="E24" s="44" t="s">
        <v>48</v>
      </c>
      <c r="F24" s="70">
        <f>Προμετρήσεις!N18</f>
        <v>1</v>
      </c>
      <c r="G24" s="71"/>
      <c r="H24" s="71"/>
      <c r="I24" s="71"/>
      <c r="J24" s="71"/>
      <c r="K24" s="71"/>
      <c r="L24" s="71"/>
      <c r="M24" s="72">
        <v>13.2</v>
      </c>
      <c r="N24" s="68">
        <f>F24*M24</f>
        <v>13.2</v>
      </c>
      <c r="O24" s="69"/>
      <c r="R24" s="6"/>
    </row>
    <row r="25" spans="1:18" s="164" customFormat="1" ht="32.1" customHeight="1">
      <c r="A25" s="122">
        <v>6</v>
      </c>
      <c r="B25" s="168" t="s">
        <v>105</v>
      </c>
      <c r="C25" s="169" t="s">
        <v>106</v>
      </c>
      <c r="D25" s="169" t="s">
        <v>107</v>
      </c>
      <c r="E25" s="44" t="s">
        <v>48</v>
      </c>
      <c r="F25" s="70">
        <f>Προμετρήσεις!N19</f>
        <v>100</v>
      </c>
      <c r="G25" s="71"/>
      <c r="H25" s="71"/>
      <c r="I25" s="71"/>
      <c r="J25" s="71"/>
      <c r="K25" s="71"/>
      <c r="L25" s="71"/>
      <c r="M25" s="72">
        <v>13.4</v>
      </c>
      <c r="N25" s="66">
        <f>F25*M25</f>
        <v>1340</v>
      </c>
      <c r="O25" s="69"/>
    </row>
    <row r="26" spans="1:18" ht="32.1" customHeight="1">
      <c r="A26" s="117">
        <v>7</v>
      </c>
      <c r="B26" s="59" t="s">
        <v>40</v>
      </c>
      <c r="C26" s="41" t="s">
        <v>41</v>
      </c>
      <c r="D26" s="42" t="s">
        <v>29</v>
      </c>
      <c r="E26" s="118" t="s">
        <v>48</v>
      </c>
      <c r="F26" s="66">
        <f>Προμετρήσεις!N20</f>
        <v>100</v>
      </c>
      <c r="G26" s="67"/>
      <c r="H26" s="67"/>
      <c r="I26" s="67"/>
      <c r="J26" s="67"/>
      <c r="K26" s="67"/>
      <c r="L26" s="67"/>
      <c r="M26" s="68">
        <v>13.4</v>
      </c>
      <c r="N26" s="66">
        <f>F26*M26</f>
        <v>1340</v>
      </c>
      <c r="O26" s="69"/>
      <c r="R26" s="6"/>
    </row>
    <row r="27" spans="1:18" ht="17.25" customHeight="1">
      <c r="A27" s="202" t="s">
        <v>16</v>
      </c>
      <c r="B27" s="203"/>
      <c r="C27" s="203"/>
      <c r="D27" s="203"/>
      <c r="E27" s="203"/>
      <c r="F27" s="203"/>
      <c r="G27" s="203"/>
      <c r="H27" s="203"/>
      <c r="I27" s="203"/>
      <c r="J27" s="203"/>
      <c r="K27" s="203"/>
      <c r="L27" s="203"/>
      <c r="M27" s="203"/>
      <c r="N27" s="204"/>
      <c r="O27" s="124">
        <f>SUM(N16:N26)</f>
        <v>3463.1</v>
      </c>
      <c r="R27" s="6"/>
    </row>
    <row r="28" spans="1:18" ht="19.5" customHeight="1">
      <c r="A28" s="125"/>
      <c r="B28" s="209" t="s">
        <v>117</v>
      </c>
      <c r="C28" s="210"/>
      <c r="D28" s="210"/>
      <c r="E28" s="210"/>
      <c r="F28" s="210"/>
      <c r="G28" s="210"/>
      <c r="H28" s="210"/>
      <c r="I28" s="210"/>
      <c r="J28" s="210"/>
      <c r="K28" s="210"/>
      <c r="L28" s="210"/>
      <c r="M28" s="210"/>
      <c r="N28" s="210"/>
      <c r="O28" s="211"/>
      <c r="R28" s="6"/>
    </row>
    <row r="29" spans="1:18" ht="32.1" customHeight="1">
      <c r="A29" s="39">
        <v>8</v>
      </c>
      <c r="B29" s="127" t="s">
        <v>77</v>
      </c>
      <c r="C29" s="126" t="s">
        <v>82</v>
      </c>
      <c r="D29" s="128" t="s">
        <v>86</v>
      </c>
      <c r="E29" s="51" t="s">
        <v>49</v>
      </c>
      <c r="F29" s="66">
        <f>Προμετρήσεις!N22</f>
        <v>11.5</v>
      </c>
      <c r="G29" s="67"/>
      <c r="H29" s="67"/>
      <c r="I29" s="67"/>
      <c r="J29" s="67"/>
      <c r="K29" s="67"/>
      <c r="L29" s="67"/>
      <c r="M29" s="141">
        <v>8.1999999999999993</v>
      </c>
      <c r="N29" s="66">
        <f>F29*M29</f>
        <v>94.3</v>
      </c>
      <c r="O29" s="69"/>
      <c r="R29" s="6"/>
    </row>
    <row r="30" spans="1:18" ht="32.1" customHeight="1">
      <c r="A30" s="185">
        <v>9</v>
      </c>
      <c r="B30" s="127" t="s">
        <v>78</v>
      </c>
      <c r="C30" s="126" t="s">
        <v>83</v>
      </c>
      <c r="D30" s="134"/>
      <c r="E30" s="135"/>
      <c r="F30" s="66"/>
      <c r="G30" s="67"/>
      <c r="H30" s="67"/>
      <c r="I30" s="67"/>
      <c r="J30" s="67"/>
      <c r="K30" s="67"/>
      <c r="L30" s="67"/>
      <c r="M30" s="142"/>
      <c r="N30" s="66"/>
      <c r="O30" s="69"/>
      <c r="R30" s="6"/>
    </row>
    <row r="31" spans="1:18" ht="32.1" customHeight="1">
      <c r="A31" s="186"/>
      <c r="B31" s="127" t="s">
        <v>79</v>
      </c>
      <c r="C31" s="126" t="s">
        <v>84</v>
      </c>
      <c r="D31" s="128" t="s">
        <v>87</v>
      </c>
      <c r="E31" s="44" t="s">
        <v>48</v>
      </c>
      <c r="F31" s="66">
        <f>Προμετρήσεις!N23</f>
        <v>2</v>
      </c>
      <c r="G31" s="67"/>
      <c r="H31" s="67"/>
      <c r="I31" s="67"/>
      <c r="J31" s="67"/>
      <c r="K31" s="67"/>
      <c r="L31" s="67"/>
      <c r="M31" s="141">
        <v>82</v>
      </c>
      <c r="N31" s="66">
        <f>F31*M31</f>
        <v>164</v>
      </c>
      <c r="O31" s="69"/>
      <c r="R31" s="6"/>
    </row>
    <row r="32" spans="1:18" ht="32.1" customHeight="1">
      <c r="A32" s="39">
        <v>10</v>
      </c>
      <c r="B32" s="127" t="s">
        <v>80</v>
      </c>
      <c r="C32" s="126" t="s">
        <v>85</v>
      </c>
      <c r="D32" s="128" t="s">
        <v>88</v>
      </c>
      <c r="E32" s="126" t="s">
        <v>89</v>
      </c>
      <c r="F32" s="66">
        <f>Προμετρήσεις!N24</f>
        <v>32</v>
      </c>
      <c r="G32" s="67"/>
      <c r="H32" s="67"/>
      <c r="I32" s="67"/>
      <c r="J32" s="67"/>
      <c r="K32" s="67"/>
      <c r="L32" s="67"/>
      <c r="M32" s="141">
        <v>0.98</v>
      </c>
      <c r="N32" s="66">
        <f>F32*M32</f>
        <v>31.36</v>
      </c>
      <c r="O32" s="69"/>
      <c r="R32" s="6"/>
    </row>
    <row r="33" spans="1:18" ht="32.1" customHeight="1">
      <c r="A33" s="185">
        <v>11</v>
      </c>
      <c r="B33" s="139" t="s">
        <v>96</v>
      </c>
      <c r="C33" s="140" t="s">
        <v>94</v>
      </c>
      <c r="D33" s="128"/>
      <c r="E33" s="126"/>
      <c r="F33" s="66"/>
      <c r="G33" s="67"/>
      <c r="H33" s="67"/>
      <c r="I33" s="67"/>
      <c r="J33" s="67"/>
      <c r="K33" s="67"/>
      <c r="L33" s="67"/>
      <c r="M33" s="68"/>
      <c r="N33" s="66"/>
      <c r="O33" s="69"/>
      <c r="R33" s="6"/>
    </row>
    <row r="34" spans="1:18" ht="32.1" customHeight="1">
      <c r="A34" s="186"/>
      <c r="B34" s="139" t="s">
        <v>97</v>
      </c>
      <c r="C34" s="140" t="s">
        <v>95</v>
      </c>
      <c r="D34" s="130" t="s">
        <v>98</v>
      </c>
      <c r="E34" s="131" t="s">
        <v>89</v>
      </c>
      <c r="F34" s="66">
        <f>Προμετρήσεις!N25</f>
        <v>360</v>
      </c>
      <c r="G34" s="67"/>
      <c r="H34" s="67"/>
      <c r="I34" s="67"/>
      <c r="J34" s="67"/>
      <c r="K34" s="67"/>
      <c r="L34" s="67"/>
      <c r="M34" s="138">
        <v>1.44</v>
      </c>
      <c r="N34" s="66">
        <f>F34*M34</f>
        <v>518.4</v>
      </c>
      <c r="O34" s="69"/>
      <c r="R34" s="6"/>
    </row>
    <row r="35" spans="1:18" ht="32.1" customHeight="1">
      <c r="A35" s="185">
        <v>12</v>
      </c>
      <c r="B35" s="133" t="s">
        <v>116</v>
      </c>
      <c r="C35" s="137" t="s">
        <v>92</v>
      </c>
      <c r="D35" s="42"/>
      <c r="E35" s="120"/>
      <c r="F35" s="66"/>
      <c r="G35" s="67"/>
      <c r="H35" s="67"/>
      <c r="I35" s="67"/>
      <c r="J35" s="67"/>
      <c r="K35" s="67"/>
      <c r="L35" s="67"/>
      <c r="M35" s="68"/>
      <c r="N35" s="66"/>
      <c r="O35" s="69"/>
      <c r="R35" s="6"/>
    </row>
    <row r="36" spans="1:18" ht="32.1" customHeight="1">
      <c r="A36" s="186"/>
      <c r="B36" s="133" t="s">
        <v>81</v>
      </c>
      <c r="C36" s="137" t="s">
        <v>93</v>
      </c>
      <c r="D36" s="136" t="s">
        <v>90</v>
      </c>
      <c r="E36" s="126" t="s">
        <v>91</v>
      </c>
      <c r="F36" s="66">
        <f>Προμετρήσεις!N26</f>
        <v>2</v>
      </c>
      <c r="G36" s="67"/>
      <c r="H36" s="67"/>
      <c r="I36" s="67"/>
      <c r="J36" s="67"/>
      <c r="K36" s="67"/>
      <c r="L36" s="67"/>
      <c r="M36" s="68">
        <v>22.8</v>
      </c>
      <c r="N36" s="66">
        <f>F36*M36</f>
        <v>45.6</v>
      </c>
      <c r="O36" s="69"/>
      <c r="R36" s="6"/>
    </row>
    <row r="37" spans="1:18" s="164" customFormat="1" ht="32.1" customHeight="1">
      <c r="A37" s="145">
        <v>13</v>
      </c>
      <c r="B37" s="173" t="s">
        <v>123</v>
      </c>
      <c r="C37" s="132">
        <v>16.010000000000002</v>
      </c>
      <c r="D37" s="174" t="s">
        <v>124</v>
      </c>
      <c r="E37" s="167" t="s">
        <v>125</v>
      </c>
      <c r="F37" s="175">
        <v>1</v>
      </c>
      <c r="G37" s="67"/>
      <c r="H37" s="67"/>
      <c r="I37" s="67"/>
      <c r="J37" s="67"/>
      <c r="K37" s="67"/>
      <c r="L37" s="67"/>
      <c r="M37" s="176">
        <v>103</v>
      </c>
      <c r="N37" s="66">
        <f>F37*M37</f>
        <v>103</v>
      </c>
      <c r="O37" s="69"/>
    </row>
    <row r="38" spans="1:18" ht="32.1" customHeight="1">
      <c r="A38" s="145">
        <v>14</v>
      </c>
      <c r="B38" s="59" t="s">
        <v>118</v>
      </c>
      <c r="C38" s="58" t="s">
        <v>119</v>
      </c>
      <c r="D38" s="58" t="s">
        <v>120</v>
      </c>
      <c r="E38" s="51" t="s">
        <v>49</v>
      </c>
      <c r="F38" s="170">
        <f>Προμετρήσεις!N28</f>
        <v>1183.5</v>
      </c>
      <c r="G38" s="171"/>
      <c r="H38" s="171"/>
      <c r="I38" s="172"/>
      <c r="J38" s="170"/>
      <c r="K38" s="170"/>
      <c r="L38" s="170"/>
      <c r="M38" s="73">
        <v>3.8</v>
      </c>
      <c r="N38" s="66">
        <f>F38*M38</f>
        <v>4497.3</v>
      </c>
      <c r="O38" s="69"/>
      <c r="R38" s="6"/>
    </row>
    <row r="39" spans="1:18" ht="15" customHeight="1">
      <c r="A39" s="202" t="s">
        <v>16</v>
      </c>
      <c r="B39" s="203"/>
      <c r="C39" s="203"/>
      <c r="D39" s="203"/>
      <c r="E39" s="203"/>
      <c r="F39" s="203"/>
      <c r="G39" s="203"/>
      <c r="H39" s="203"/>
      <c r="I39" s="203"/>
      <c r="J39" s="203"/>
      <c r="K39" s="203"/>
      <c r="L39" s="203"/>
      <c r="M39" s="203"/>
      <c r="N39" s="204"/>
      <c r="O39" s="124">
        <f>SUM(N29:N38)</f>
        <v>5453.96</v>
      </c>
      <c r="R39" s="6"/>
    </row>
    <row r="40" spans="1:18" s="6" customFormat="1" ht="21.75" customHeight="1">
      <c r="A40" s="55"/>
      <c r="B40" s="54" t="s">
        <v>101</v>
      </c>
      <c r="C40" s="56"/>
      <c r="D40" s="55"/>
      <c r="E40" s="55"/>
      <c r="F40" s="48"/>
      <c r="G40" s="49"/>
      <c r="H40" s="49"/>
      <c r="I40" s="47"/>
      <c r="J40" s="48"/>
      <c r="K40" s="48"/>
      <c r="L40" s="48"/>
      <c r="M40" s="48"/>
      <c r="N40" s="74"/>
      <c r="O40" s="75"/>
    </row>
    <row r="41" spans="1:18" s="32" customFormat="1" ht="27.75" customHeight="1">
      <c r="A41" s="58">
        <v>15</v>
      </c>
      <c r="B41" s="59" t="s">
        <v>19</v>
      </c>
      <c r="C41" s="41" t="s">
        <v>18</v>
      </c>
      <c r="D41" s="58" t="s">
        <v>20</v>
      </c>
      <c r="E41" s="51" t="s">
        <v>49</v>
      </c>
      <c r="F41" s="73">
        <f>Προμετρήσεις!N30</f>
        <v>908.5</v>
      </c>
      <c r="G41" s="86"/>
      <c r="H41" s="86"/>
      <c r="I41" s="87"/>
      <c r="J41" s="88"/>
      <c r="K41" s="88"/>
      <c r="L41" s="88"/>
      <c r="M41" s="73">
        <v>1.2</v>
      </c>
      <c r="N41" s="73">
        <f>F41*M41</f>
        <v>1090.2</v>
      </c>
      <c r="O41" s="88"/>
    </row>
    <row r="42" spans="1:18" s="113" customFormat="1" ht="27.75" customHeight="1">
      <c r="A42" s="50">
        <v>16</v>
      </c>
      <c r="B42" s="57" t="s">
        <v>52</v>
      </c>
      <c r="C42" s="41" t="s">
        <v>53</v>
      </c>
      <c r="D42" s="114" t="s">
        <v>54</v>
      </c>
      <c r="E42" s="51" t="s">
        <v>49</v>
      </c>
      <c r="F42" s="73">
        <f>Προμετρήσεις!N31</f>
        <v>670.5</v>
      </c>
      <c r="G42" s="86"/>
      <c r="H42" s="86"/>
      <c r="I42" s="87"/>
      <c r="J42" s="88"/>
      <c r="K42" s="88"/>
      <c r="L42" s="88"/>
      <c r="M42" s="73">
        <v>0.45</v>
      </c>
      <c r="N42" s="73">
        <f>F42*M42</f>
        <v>301.73</v>
      </c>
      <c r="O42" s="88"/>
    </row>
    <row r="43" spans="1:18" s="6" customFormat="1" ht="32.1" customHeight="1">
      <c r="A43" s="185">
        <v>17</v>
      </c>
      <c r="B43" s="63" t="s">
        <v>22</v>
      </c>
      <c r="C43" s="41" t="s">
        <v>21</v>
      </c>
      <c r="D43" s="51"/>
      <c r="E43" s="51"/>
      <c r="F43" s="73"/>
      <c r="G43" s="89"/>
      <c r="H43" s="89"/>
      <c r="I43" s="67"/>
      <c r="J43" s="73"/>
      <c r="K43" s="73"/>
      <c r="L43" s="73"/>
      <c r="M43" s="90"/>
      <c r="N43" s="73"/>
      <c r="O43" s="73"/>
    </row>
    <row r="44" spans="1:18" s="6" customFormat="1" ht="32.1" customHeight="1">
      <c r="A44" s="186"/>
      <c r="B44" s="63" t="s">
        <v>24</v>
      </c>
      <c r="C44" s="41" t="s">
        <v>23</v>
      </c>
      <c r="D44" s="51" t="s">
        <v>25</v>
      </c>
      <c r="E44" s="51" t="s">
        <v>49</v>
      </c>
      <c r="F44" s="73">
        <f>Προμετρήσεις!N33</f>
        <v>1579</v>
      </c>
      <c r="G44" s="89"/>
      <c r="H44" s="89"/>
      <c r="I44" s="67"/>
      <c r="J44" s="73"/>
      <c r="K44" s="73"/>
      <c r="L44" s="73"/>
      <c r="M44" s="73">
        <v>7.8</v>
      </c>
      <c r="N44" s="73">
        <f>F44*M44</f>
        <v>12316.2</v>
      </c>
      <c r="O44" s="73"/>
    </row>
    <row r="45" spans="1:18" s="6" customFormat="1" ht="32.1" customHeight="1">
      <c r="A45" s="116">
        <v>18</v>
      </c>
      <c r="B45" s="59" t="s">
        <v>56</v>
      </c>
      <c r="C45" s="41" t="s">
        <v>57</v>
      </c>
      <c r="D45" s="114" t="s">
        <v>58</v>
      </c>
      <c r="E45" s="51" t="s">
        <v>59</v>
      </c>
      <c r="F45" s="73">
        <f>Προμετρήσεις!N34</f>
        <v>32.5</v>
      </c>
      <c r="G45" s="89"/>
      <c r="H45" s="89"/>
      <c r="I45" s="67"/>
      <c r="J45" s="73"/>
      <c r="K45" s="73"/>
      <c r="L45" s="73"/>
      <c r="M45" s="73">
        <v>88.4</v>
      </c>
      <c r="N45" s="73">
        <f>F45*M45</f>
        <v>2873</v>
      </c>
      <c r="O45" s="73"/>
    </row>
    <row r="46" spans="1:18" ht="15" customHeight="1">
      <c r="A46" s="202" t="s">
        <v>16</v>
      </c>
      <c r="B46" s="203"/>
      <c r="C46" s="203"/>
      <c r="D46" s="203"/>
      <c r="E46" s="203"/>
      <c r="F46" s="203"/>
      <c r="G46" s="203"/>
      <c r="H46" s="203"/>
      <c r="I46" s="203"/>
      <c r="J46" s="203"/>
      <c r="K46" s="203"/>
      <c r="L46" s="203"/>
      <c r="M46" s="203"/>
      <c r="N46" s="204"/>
      <c r="O46" s="36">
        <f>SUM(N41:N45)</f>
        <v>16581.13</v>
      </c>
    </row>
    <row r="47" spans="1:18" ht="16.5">
      <c r="A47" s="91">
        <v>0</v>
      </c>
      <c r="B47" s="91"/>
      <c r="C47" s="91"/>
      <c r="D47" s="91"/>
      <c r="E47" s="91"/>
      <c r="F47" s="92"/>
      <c r="G47" s="93"/>
      <c r="H47" s="94">
        <f>F47*G47</f>
        <v>0</v>
      </c>
      <c r="I47" s="95"/>
      <c r="J47" s="96">
        <f>G47/340.75</f>
        <v>0</v>
      </c>
      <c r="K47" s="96"/>
      <c r="L47" s="96"/>
      <c r="M47" s="206" t="s">
        <v>11</v>
      </c>
      <c r="N47" s="207"/>
      <c r="O47" s="97">
        <f>O27+O46+O39</f>
        <v>25498.19</v>
      </c>
    </row>
    <row r="48" spans="1:18" ht="16.5">
      <c r="A48" s="91"/>
      <c r="B48" s="91"/>
      <c r="C48" s="91"/>
      <c r="D48" s="91"/>
      <c r="E48" s="91"/>
      <c r="F48" s="92"/>
      <c r="G48" s="98"/>
      <c r="H48" s="92"/>
      <c r="I48" s="99"/>
      <c r="J48" s="100"/>
      <c r="K48" s="100"/>
      <c r="L48" s="100"/>
      <c r="M48" s="208" t="s">
        <v>17</v>
      </c>
      <c r="N48" s="208"/>
      <c r="O48" s="101">
        <f>SUM(O47*0.18)</f>
        <v>4589.67</v>
      </c>
    </row>
    <row r="49" spans="1:17" ht="16.5">
      <c r="A49" s="91"/>
      <c r="B49" s="91"/>
      <c r="C49" s="91"/>
      <c r="D49" s="91"/>
      <c r="E49" s="91"/>
      <c r="F49" s="92"/>
      <c r="G49" s="98"/>
      <c r="H49" s="92"/>
      <c r="I49" s="99"/>
      <c r="J49" s="100"/>
      <c r="K49" s="100"/>
      <c r="L49" s="100"/>
      <c r="M49" s="214" t="s">
        <v>0</v>
      </c>
      <c r="N49" s="214"/>
      <c r="O49" s="102">
        <f>SUM(O47+O48)</f>
        <v>30087.86</v>
      </c>
    </row>
    <row r="50" spans="1:17" ht="16.5">
      <c r="A50" s="91"/>
      <c r="B50" s="91"/>
      <c r="C50" s="91"/>
      <c r="D50" s="91"/>
      <c r="E50" s="91"/>
      <c r="F50" s="92"/>
      <c r="G50" s="98"/>
      <c r="H50" s="92"/>
      <c r="I50" s="99"/>
      <c r="J50" s="100"/>
      <c r="K50" s="100"/>
      <c r="L50" s="100"/>
      <c r="M50" s="215" t="s">
        <v>6</v>
      </c>
      <c r="N50" s="215"/>
      <c r="O50" s="103">
        <f>O49*0.15</f>
        <v>4513.18</v>
      </c>
    </row>
    <row r="51" spans="1:17" ht="16.5">
      <c r="A51" s="104"/>
      <c r="B51" s="91"/>
      <c r="C51" s="91"/>
      <c r="D51" s="104"/>
      <c r="E51" s="104"/>
      <c r="F51" s="105"/>
      <c r="G51" s="105"/>
      <c r="H51" s="106"/>
      <c r="I51" s="104"/>
      <c r="J51" s="107"/>
      <c r="K51" s="107"/>
      <c r="L51" s="107"/>
      <c r="M51" s="208" t="s">
        <v>33</v>
      </c>
      <c r="N51" s="208"/>
      <c r="O51" s="101">
        <v>237.67</v>
      </c>
    </row>
    <row r="52" spans="1:17" s="2" customFormat="1" ht="16.5">
      <c r="A52" s="104"/>
      <c r="B52" s="104"/>
      <c r="C52" s="104"/>
      <c r="D52" s="104"/>
      <c r="E52" s="104"/>
      <c r="F52" s="105"/>
      <c r="G52" s="105"/>
      <c r="H52" s="106"/>
      <c r="I52" s="104"/>
      <c r="J52" s="107"/>
      <c r="K52" s="107"/>
      <c r="L52" s="107"/>
      <c r="M52" s="214" t="s">
        <v>0</v>
      </c>
      <c r="N52" s="214"/>
      <c r="O52" s="108">
        <f>O49+O50+O51</f>
        <v>34838.71</v>
      </c>
      <c r="Q52" s="38">
        <f>O49+O50+O51</f>
        <v>34838.71</v>
      </c>
    </row>
    <row r="53" spans="1:17" s="2" customFormat="1" ht="16.5">
      <c r="A53" s="109"/>
      <c r="B53" s="109"/>
      <c r="C53" s="109"/>
      <c r="D53" s="216"/>
      <c r="E53" s="216"/>
      <c r="F53" s="216"/>
      <c r="G53" s="105"/>
      <c r="H53" s="106"/>
      <c r="I53" s="104"/>
      <c r="J53" s="107"/>
      <c r="K53" s="107"/>
      <c r="L53" s="107"/>
      <c r="M53" s="215" t="s">
        <v>61</v>
      </c>
      <c r="N53" s="215"/>
      <c r="O53" s="110">
        <f>SUM(O52*0.24)</f>
        <v>8361.2900000000009</v>
      </c>
    </row>
    <row r="54" spans="1:17" s="2" customFormat="1" ht="16.5">
      <c r="A54" s="111"/>
      <c r="B54" s="109"/>
      <c r="C54" s="109"/>
      <c r="D54" s="216"/>
      <c r="E54" s="216"/>
      <c r="F54" s="216"/>
      <c r="G54" s="105"/>
      <c r="H54" s="106"/>
      <c r="I54" s="104"/>
      <c r="J54" s="107"/>
      <c r="K54" s="107"/>
      <c r="L54" s="107"/>
      <c r="M54" s="214" t="s">
        <v>16</v>
      </c>
      <c r="N54" s="214"/>
      <c r="O54" s="108">
        <f>O52+O53</f>
        <v>43200</v>
      </c>
    </row>
    <row r="55" spans="1:17" s="2" customFormat="1">
      <c r="D55" s="213"/>
      <c r="E55" s="213"/>
      <c r="F55" s="213"/>
      <c r="G55" s="17"/>
      <c r="H55" s="18"/>
      <c r="I55" s="15"/>
      <c r="J55" s="19"/>
      <c r="K55" s="19"/>
      <c r="L55" s="19"/>
      <c r="M55" s="19"/>
      <c r="N55" s="19"/>
      <c r="O55" s="37"/>
    </row>
    <row r="56" spans="1:17" s="2" customFormat="1" ht="16.5">
      <c r="A56" s="15"/>
      <c r="C56" s="28"/>
      <c r="D56" s="21"/>
      <c r="E56" s="14"/>
      <c r="F56" s="24"/>
      <c r="G56" s="24"/>
      <c r="H56" s="24"/>
      <c r="I56" s="25"/>
      <c r="J56" s="19"/>
      <c r="K56" s="19"/>
      <c r="L56" s="19"/>
      <c r="M56" s="21"/>
      <c r="N56" s="12"/>
      <c r="O56" s="37"/>
    </row>
    <row r="57" spans="1:17" s="2" customFormat="1">
      <c r="A57" s="15"/>
      <c r="B57" s="143" t="s">
        <v>129</v>
      </c>
      <c r="C57" s="28"/>
      <c r="D57" s="20"/>
      <c r="E57" s="14"/>
      <c r="F57"/>
      <c r="G57"/>
      <c r="H57"/>
      <c r="I57"/>
      <c r="J57" s="19"/>
      <c r="K57" s="19"/>
      <c r="L57" s="19"/>
      <c r="M57" s="143" t="s">
        <v>130</v>
      </c>
      <c r="N57" s="12"/>
      <c r="O57" s="37"/>
    </row>
    <row r="58" spans="1:17" s="2" customFormat="1" ht="16.5">
      <c r="A58" s="15"/>
      <c r="C58" s="28"/>
      <c r="D58" s="29"/>
      <c r="E58" s="14"/>
      <c r="F58" s="31"/>
      <c r="G58" s="31"/>
      <c r="H58" s="31"/>
      <c r="I58" s="31"/>
      <c r="J58" s="15"/>
      <c r="K58" s="15"/>
      <c r="L58" s="15"/>
      <c r="M58" s="29" t="s">
        <v>5</v>
      </c>
      <c r="N58" s="19"/>
      <c r="O58" s="37"/>
    </row>
    <row r="59" spans="1:17" s="2" customFormat="1">
      <c r="A59" s="15"/>
      <c r="B59" s="21" t="s">
        <v>38</v>
      </c>
      <c r="C59" s="28"/>
      <c r="D59" s="29"/>
      <c r="E59" s="14"/>
      <c r="F59" s="26"/>
      <c r="G59" s="26"/>
      <c r="H59" s="26"/>
      <c r="I59" s="26"/>
      <c r="J59" s="19"/>
      <c r="K59" s="19"/>
      <c r="L59" s="19"/>
      <c r="M59" s="29" t="s">
        <v>37</v>
      </c>
      <c r="N59" s="19"/>
      <c r="O59" s="37"/>
    </row>
    <row r="60" spans="1:17" s="2" customFormat="1">
      <c r="A60" s="15"/>
      <c r="B60" s="20"/>
      <c r="C60" s="28"/>
      <c r="D60" s="29"/>
      <c r="E60" s="14"/>
      <c r="F60" s="26"/>
      <c r="G60" s="26"/>
      <c r="H60" s="26"/>
      <c r="I60" s="26"/>
      <c r="J60" s="19"/>
      <c r="K60" s="19"/>
      <c r="L60" s="19"/>
      <c r="M60" s="29" t="s">
        <v>51</v>
      </c>
      <c r="N60" s="19"/>
      <c r="O60" s="37"/>
    </row>
    <row r="61" spans="1:17" s="2" customFormat="1">
      <c r="A61" s="15"/>
      <c r="B61" s="20"/>
      <c r="C61" s="28"/>
      <c r="D61" s="29"/>
      <c r="E61" s="14"/>
      <c r="F61" s="26"/>
      <c r="G61" s="26"/>
      <c r="H61" s="26"/>
      <c r="I61" s="26"/>
      <c r="J61" s="19"/>
      <c r="K61" s="19"/>
      <c r="L61" s="19"/>
      <c r="M61" s="29"/>
      <c r="N61" s="19"/>
      <c r="O61" s="37"/>
    </row>
    <row r="62" spans="1:17" s="2" customFormat="1">
      <c r="A62" s="15"/>
      <c r="B62" s="20"/>
      <c r="C62" s="28"/>
      <c r="D62" s="29"/>
      <c r="E62" s="14"/>
      <c r="F62" s="26"/>
      <c r="G62" s="26"/>
      <c r="H62" s="26"/>
      <c r="I62" s="26"/>
      <c r="J62" s="19"/>
      <c r="K62" s="19"/>
      <c r="L62" s="19"/>
      <c r="M62" s="29"/>
      <c r="N62" s="19"/>
      <c r="O62" s="37"/>
    </row>
    <row r="63" spans="1:17" s="2" customFormat="1">
      <c r="A63" s="15"/>
      <c r="B63" s="21" t="s">
        <v>46</v>
      </c>
      <c r="C63" s="28"/>
      <c r="D63" s="29"/>
      <c r="E63" s="14"/>
      <c r="F63" s="26"/>
      <c r="G63" s="26"/>
      <c r="H63" s="26"/>
      <c r="I63" s="26"/>
      <c r="J63" s="19"/>
      <c r="K63" s="19"/>
      <c r="L63" s="19"/>
      <c r="M63" s="29" t="s">
        <v>39</v>
      </c>
      <c r="N63" s="19"/>
      <c r="O63" s="37"/>
    </row>
    <row r="64" spans="1:17" s="2" customFormat="1" ht="16.5">
      <c r="A64" s="15"/>
      <c r="B64" s="112" t="s">
        <v>47</v>
      </c>
      <c r="C64" s="28"/>
      <c r="D64" s="29"/>
      <c r="E64" s="14"/>
      <c r="F64" s="27"/>
      <c r="G64" s="27"/>
      <c r="H64" s="27"/>
      <c r="I64" s="27"/>
      <c r="J64" s="27"/>
      <c r="K64" s="27"/>
      <c r="L64" s="27"/>
      <c r="M64" s="29" t="s">
        <v>50</v>
      </c>
      <c r="N64" s="19"/>
      <c r="O64" s="37"/>
    </row>
    <row r="65" spans="1:15" s="2" customFormat="1" ht="20.25" customHeight="1">
      <c r="A65" s="15"/>
      <c r="B65" s="30"/>
      <c r="C65" s="26"/>
      <c r="D65" s="26"/>
      <c r="E65" s="27"/>
      <c r="F65" s="27"/>
      <c r="G65" s="27"/>
      <c r="H65" s="27"/>
      <c r="I65" s="27"/>
      <c r="J65" s="27"/>
      <c r="K65" s="27"/>
      <c r="L65" s="27"/>
      <c r="M65" s="30"/>
      <c r="N65" s="19"/>
      <c r="O65" s="37"/>
    </row>
    <row r="66" spans="1:15" s="2" customFormat="1" ht="20.25" customHeight="1">
      <c r="A66" s="15"/>
      <c r="B66" s="23"/>
      <c r="C66" s="23"/>
      <c r="D66" s="23"/>
      <c r="E66" s="23"/>
      <c r="F66" s="23"/>
      <c r="G66" s="27"/>
      <c r="H66" s="27"/>
      <c r="I66" s="27"/>
      <c r="J66" s="27"/>
      <c r="K66" s="27"/>
      <c r="L66" s="27"/>
      <c r="M66" s="27"/>
      <c r="N66" s="19"/>
      <c r="O66" s="37"/>
    </row>
    <row r="67" spans="1:15" s="2" customFormat="1">
      <c r="A67" s="15"/>
      <c r="D67" s="23"/>
      <c r="E67" s="23"/>
      <c r="F67" s="23"/>
      <c r="G67" s="17"/>
      <c r="H67" s="18"/>
      <c r="I67" s="15"/>
      <c r="J67" s="19"/>
      <c r="K67" s="19"/>
      <c r="L67" s="19"/>
      <c r="M67" s="19"/>
      <c r="N67" s="19"/>
      <c r="O67" s="37"/>
    </row>
    <row r="68" spans="1:15" s="2" customFormat="1">
      <c r="A68" s="15"/>
      <c r="D68" s="23"/>
      <c r="E68" s="23"/>
      <c r="F68" s="23"/>
      <c r="G68" s="17"/>
      <c r="H68" s="18"/>
      <c r="I68" s="15"/>
      <c r="J68" s="19"/>
      <c r="K68" s="19"/>
      <c r="L68" s="19"/>
      <c r="M68" s="19"/>
      <c r="N68" s="19"/>
      <c r="O68" s="37"/>
    </row>
    <row r="69" spans="1:15" s="2" customFormat="1">
      <c r="A69" s="15"/>
      <c r="D69" s="23"/>
      <c r="E69" s="23"/>
      <c r="F69" s="23"/>
      <c r="G69" s="17"/>
      <c r="H69" s="18"/>
      <c r="I69" s="15"/>
      <c r="J69" s="19"/>
      <c r="K69" s="19"/>
      <c r="L69" s="19"/>
      <c r="M69" s="19"/>
      <c r="N69" s="19"/>
      <c r="O69" s="37"/>
    </row>
    <row r="70" spans="1:15" s="2" customFormat="1">
      <c r="A70" s="15"/>
      <c r="D70" s="23"/>
      <c r="E70" s="23"/>
      <c r="F70" s="23"/>
      <c r="G70" s="17"/>
      <c r="H70" s="18"/>
      <c r="I70" s="15"/>
      <c r="J70" s="19"/>
      <c r="K70" s="19"/>
      <c r="L70" s="19"/>
      <c r="M70" s="19"/>
      <c r="N70" s="19"/>
      <c r="O70" s="37"/>
    </row>
    <row r="71" spans="1:15" s="2" customFormat="1">
      <c r="A71" s="15"/>
      <c r="D71" s="23"/>
      <c r="E71" s="23"/>
      <c r="F71" s="23"/>
      <c r="G71" s="17"/>
      <c r="H71" s="18"/>
      <c r="I71" s="15"/>
      <c r="J71" s="19"/>
      <c r="K71" s="19"/>
      <c r="L71" s="19"/>
      <c r="M71" s="19"/>
      <c r="N71" s="19"/>
      <c r="O71" s="37"/>
    </row>
    <row r="72" spans="1:15" s="2" customFormat="1">
      <c r="A72" s="15"/>
      <c r="D72" s="23"/>
      <c r="E72" s="23"/>
      <c r="F72" s="23"/>
      <c r="G72" s="17"/>
      <c r="H72" s="18"/>
      <c r="I72" s="15"/>
      <c r="J72" s="19"/>
      <c r="K72" s="19"/>
      <c r="L72" s="19"/>
      <c r="M72" s="19"/>
      <c r="N72" s="19"/>
      <c r="O72" s="37"/>
    </row>
    <row r="73" spans="1:15" s="2" customFormat="1">
      <c r="A73" s="15"/>
      <c r="B73" s="23"/>
      <c r="D73" s="23"/>
      <c r="E73" s="23"/>
      <c r="F73" s="23"/>
      <c r="G73" s="17"/>
      <c r="H73" s="18"/>
      <c r="I73" s="15"/>
      <c r="J73" s="19"/>
      <c r="K73" s="19"/>
      <c r="L73" s="19"/>
      <c r="M73" s="19"/>
      <c r="N73" s="19"/>
      <c r="O73" s="37"/>
    </row>
    <row r="74" spans="1:15" s="2" customFormat="1">
      <c r="A74" s="15"/>
      <c r="B74" s="23"/>
      <c r="D74" s="23"/>
      <c r="E74" s="15"/>
      <c r="F74" s="17"/>
      <c r="G74" s="17"/>
      <c r="H74" s="18"/>
      <c r="I74" s="15"/>
      <c r="J74" s="19"/>
      <c r="K74" s="19"/>
      <c r="L74" s="19"/>
      <c r="M74" s="19"/>
      <c r="N74" s="19"/>
      <c r="O74" s="37"/>
    </row>
    <row r="75" spans="1:15" s="2" customFormat="1">
      <c r="A75" s="15"/>
      <c r="B75" s="23"/>
      <c r="C75" s="23"/>
      <c r="D75" s="23"/>
      <c r="E75" s="15"/>
      <c r="F75" s="17"/>
      <c r="G75" s="17"/>
      <c r="H75" s="18"/>
      <c r="I75" s="15"/>
      <c r="J75" s="19"/>
      <c r="K75" s="19"/>
      <c r="L75" s="19"/>
      <c r="M75" s="19"/>
      <c r="N75" s="19"/>
      <c r="O75" s="37"/>
    </row>
    <row r="76" spans="1:15" s="2" customFormat="1">
      <c r="A76" s="15"/>
      <c r="B76" s="177"/>
      <c r="C76" s="177"/>
      <c r="D76" s="177"/>
      <c r="E76" s="15"/>
      <c r="F76" s="17"/>
      <c r="G76" s="17"/>
      <c r="H76" s="18"/>
      <c r="I76" s="15"/>
      <c r="J76" s="19"/>
      <c r="K76" s="19"/>
      <c r="L76" s="19"/>
      <c r="M76" s="19"/>
      <c r="N76" s="19"/>
      <c r="O76" s="37"/>
    </row>
    <row r="77" spans="1:15" s="2" customFormat="1">
      <c r="A77" s="15"/>
      <c r="B77" s="16"/>
      <c r="C77" s="16"/>
      <c r="D77" s="15"/>
      <c r="E77" s="15"/>
      <c r="F77" s="17"/>
      <c r="G77" s="17"/>
      <c r="H77" s="18"/>
      <c r="I77" s="15"/>
      <c r="J77" s="19"/>
      <c r="K77" s="19"/>
      <c r="L77" s="19"/>
      <c r="M77" s="19"/>
      <c r="N77" s="19"/>
      <c r="O77" s="37"/>
    </row>
    <row r="78" spans="1:15" s="2" customFormat="1">
      <c r="A78" s="15"/>
      <c r="B78" s="16"/>
      <c r="C78" s="16"/>
      <c r="D78" s="15"/>
      <c r="E78" s="15"/>
      <c r="F78" s="17"/>
      <c r="G78" s="17"/>
      <c r="H78" s="18"/>
      <c r="I78" s="15"/>
      <c r="J78" s="19"/>
      <c r="K78" s="19"/>
      <c r="L78" s="19"/>
      <c r="M78" s="19"/>
      <c r="N78" s="19"/>
      <c r="O78" s="37"/>
    </row>
    <row r="79" spans="1:15" s="2" customFormat="1">
      <c r="A79" s="15"/>
      <c r="B79" s="16"/>
      <c r="C79" s="16"/>
      <c r="D79" s="15"/>
      <c r="E79" s="15"/>
      <c r="F79" s="17"/>
      <c r="G79" s="17"/>
      <c r="H79" s="18"/>
      <c r="I79" s="15"/>
      <c r="J79" s="19"/>
      <c r="K79" s="19"/>
      <c r="L79" s="19"/>
      <c r="M79" s="19"/>
      <c r="N79" s="19"/>
      <c r="O79" s="37"/>
    </row>
    <row r="80" spans="1:15" s="2" customFormat="1">
      <c r="A80" s="15"/>
      <c r="B80" s="16"/>
      <c r="C80" s="16"/>
      <c r="D80" s="15"/>
      <c r="E80" s="15"/>
      <c r="F80" s="17"/>
      <c r="G80" s="17"/>
      <c r="H80" s="18"/>
      <c r="I80" s="15"/>
      <c r="J80" s="19"/>
      <c r="K80" s="19"/>
      <c r="L80" s="19"/>
      <c r="M80" s="19"/>
      <c r="N80" s="19"/>
      <c r="O80" s="37"/>
    </row>
    <row r="81" spans="1:15" s="2" customFormat="1">
      <c r="A81" s="15"/>
      <c r="B81" s="16"/>
      <c r="C81" s="16"/>
      <c r="D81" s="15"/>
      <c r="E81" s="15"/>
      <c r="F81" s="17"/>
      <c r="G81" s="17"/>
      <c r="H81" s="18"/>
      <c r="I81" s="15"/>
      <c r="J81" s="19"/>
      <c r="K81" s="19"/>
      <c r="L81" s="19"/>
      <c r="M81" s="19"/>
      <c r="N81" s="19"/>
      <c r="O81" s="37"/>
    </row>
    <row r="82" spans="1:15" s="2" customFormat="1">
      <c r="A82" s="15"/>
      <c r="B82" s="16"/>
      <c r="C82" s="16"/>
      <c r="D82" s="15"/>
      <c r="E82" s="15"/>
      <c r="F82" s="17"/>
      <c r="G82" s="17"/>
      <c r="H82" s="18"/>
      <c r="I82" s="15"/>
      <c r="J82" s="19"/>
      <c r="K82" s="19"/>
      <c r="L82" s="19"/>
      <c r="M82" s="19"/>
      <c r="N82" s="19"/>
      <c r="O82" s="37"/>
    </row>
    <row r="83" spans="1:15" s="2" customFormat="1">
      <c r="A83" s="15"/>
      <c r="B83" s="16"/>
      <c r="C83" s="16"/>
      <c r="D83" s="15"/>
      <c r="E83" s="15"/>
      <c r="F83" s="17"/>
      <c r="G83" s="17"/>
      <c r="H83" s="18"/>
      <c r="I83" s="15"/>
      <c r="J83" s="19"/>
      <c r="K83" s="19"/>
      <c r="L83" s="19"/>
      <c r="M83" s="19"/>
      <c r="N83" s="19"/>
      <c r="O83" s="37"/>
    </row>
    <row r="84" spans="1:15" s="2" customFormat="1">
      <c r="A84" s="15"/>
      <c r="B84" s="16"/>
      <c r="C84" s="16"/>
      <c r="D84" s="15"/>
      <c r="E84" s="15"/>
      <c r="F84" s="17"/>
      <c r="G84" s="17"/>
      <c r="H84" s="18"/>
      <c r="I84" s="15"/>
      <c r="J84" s="19"/>
      <c r="K84" s="19"/>
      <c r="L84" s="19"/>
      <c r="M84" s="19"/>
      <c r="N84" s="19"/>
      <c r="O84" s="37"/>
    </row>
    <row r="85" spans="1:15" s="2" customFormat="1">
      <c r="A85" s="15"/>
      <c r="B85" s="16"/>
      <c r="C85" s="16"/>
      <c r="D85" s="15"/>
      <c r="E85" s="15"/>
      <c r="F85" s="17"/>
      <c r="G85" s="17"/>
      <c r="H85" s="18"/>
      <c r="I85" s="15"/>
      <c r="J85" s="19"/>
      <c r="K85" s="19"/>
      <c r="L85" s="19"/>
      <c r="M85" s="19"/>
      <c r="N85" s="19"/>
      <c r="O85" s="37"/>
    </row>
    <row r="86" spans="1:15" s="2" customFormat="1">
      <c r="A86" s="15"/>
      <c r="B86" s="8"/>
      <c r="C86" s="8"/>
      <c r="D86" s="15"/>
      <c r="E86" s="15"/>
      <c r="F86" s="17"/>
      <c r="G86" s="17"/>
      <c r="H86" s="18"/>
      <c r="I86" s="15"/>
      <c r="J86" s="19"/>
      <c r="K86" s="19"/>
      <c r="L86" s="19"/>
      <c r="M86" s="19"/>
      <c r="N86" s="19"/>
      <c r="O86" s="37"/>
    </row>
    <row r="87" spans="1:15">
      <c r="D87" s="15"/>
      <c r="E87" s="15"/>
      <c r="F87" s="17"/>
    </row>
  </sheetData>
  <dataConsolidate/>
  <mergeCells count="37">
    <mergeCell ref="D55:F55"/>
    <mergeCell ref="M49:N49"/>
    <mergeCell ref="M50:N50"/>
    <mergeCell ref="M51:N51"/>
    <mergeCell ref="M52:N52"/>
    <mergeCell ref="D53:F53"/>
    <mergeCell ref="M53:N53"/>
    <mergeCell ref="D54:F54"/>
    <mergeCell ref="M54:N54"/>
    <mergeCell ref="E13:E14"/>
    <mergeCell ref="A43:A44"/>
    <mergeCell ref="M47:N47"/>
    <mergeCell ref="M48:N48"/>
    <mergeCell ref="A27:N27"/>
    <mergeCell ref="B28:O28"/>
    <mergeCell ref="A18:A20"/>
    <mergeCell ref="A21:A23"/>
    <mergeCell ref="A39:N39"/>
    <mergeCell ref="A30:A31"/>
    <mergeCell ref="A33:A34"/>
    <mergeCell ref="A35:A36"/>
    <mergeCell ref="A11:O11"/>
    <mergeCell ref="F13:F14"/>
    <mergeCell ref="M13:M14"/>
    <mergeCell ref="B76:D76"/>
    <mergeCell ref="F5:O5"/>
    <mergeCell ref="F6:O6"/>
    <mergeCell ref="F7:O7"/>
    <mergeCell ref="F8:O8"/>
    <mergeCell ref="F9:O9"/>
    <mergeCell ref="N13:O13"/>
    <mergeCell ref="C13:C14"/>
    <mergeCell ref="B15:O15"/>
    <mergeCell ref="A46:N46"/>
    <mergeCell ref="A13:A14"/>
    <mergeCell ref="B13:B14"/>
    <mergeCell ref="D13:D14"/>
  </mergeCells>
  <pageMargins left="0.39370078740157499" right="0.35433070866141703" top="0.511811023622047" bottom="0.35433070866141703" header="0.23622047244094499" footer="0.196850393700787"/>
  <pageSetup paperSize="9" scale="79" fitToHeight="30" orientation="portrait" useFirstPageNumber="1" r:id="rId1"/>
  <headerFooter alignWithMargins="0">
    <oddHeader xml:space="preserve">&amp;R
</oddHeader>
    <oddFooter>&amp;L3</oddFooter>
  </headerFooter>
  <rowBreaks count="1" manualBreakCount="1">
    <brk id="39"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2</vt:i4>
      </vt:variant>
      <vt:variant>
        <vt:lpstr>Περιοχές με ονόματα</vt:lpstr>
      </vt:variant>
      <vt:variant>
        <vt:i4>2</vt:i4>
      </vt:variant>
    </vt:vector>
  </HeadingPairs>
  <TitlesOfParts>
    <vt:vector size="4" baseType="lpstr">
      <vt:lpstr>Προμετρήσεις</vt:lpstr>
      <vt:lpstr>Προυπολογισμός  </vt:lpstr>
      <vt:lpstr>Προμετρήσεις!Print_Area</vt:lpstr>
      <vt:lpstr>'Προυπολογισμός  '!Print_Area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ΔΗΜΟΣ ΠΑΣΣΑΡΩΝΑΣ 6</dc:creator>
  <cp:lastModifiedBy>user</cp:lastModifiedBy>
  <cp:lastPrinted>2016-07-06T11:09:06Z</cp:lastPrinted>
  <dcterms:created xsi:type="dcterms:W3CDTF">2003-06-26T06:41:04Z</dcterms:created>
  <dcterms:modified xsi:type="dcterms:W3CDTF">2016-08-04T08:28:07Z</dcterms:modified>
</cp:coreProperties>
</file>